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БЮДЖЕТА'!$A$9:$F$502</definedName>
    <definedName name="_xlnm.Print_Titles" localSheetId="0">'БЕЗ УЧЕТА СЧЕТОВ БЮДЖЕТА'!$9:$9</definedName>
    <definedName name="_xlnm.Print_Area" localSheetId="0">'БЕЗ УЧЕТА СЧЕТОВ БЮДЖЕТА'!$A$1:$Y$504</definedName>
  </definedNames>
  <calcPr fullCalcOnLoad="1"/>
</workbook>
</file>

<file path=xl/sharedStrings.xml><?xml version="1.0" encoding="utf-8"?>
<sst xmlns="http://schemas.openxmlformats.org/spreadsheetml/2006/main" count="2002" uniqueCount="426">
  <si>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</si>
  <si>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</si>
  <si>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</si>
  <si>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</si>
  <si>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</si>
  <si>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</si>
  <si>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</si>
  <si>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</si>
  <si>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</si>
  <si>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</si>
  <si>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</si>
  <si>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</si>
  <si>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</si>
  <si>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</si>
  <si>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</si>
  <si>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</si>
  <si>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</si>
  <si>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</si>
  <si>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</si>
  <si>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</si>
  <si>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</si>
  <si>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</si>
  <si>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</si>
  <si>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</si>
  <si>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</si>
  <si>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</si>
  <si>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</si>
  <si>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</si>
  <si>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</si>
  <si>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</si>
  <si>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</si>
  <si>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</si>
  <si>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</si>
  <si>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</si>
  <si>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</si>
  <si>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</si>
  <si>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</si>
  <si>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</si>
  <si>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</si>
  <si>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</si>
  <si>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</si>
  <si>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</si>
  <si>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</si>
  <si>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</si>
  <si>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</si>
  <si>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</si>
  <si>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</si>
  <si>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</si>
  <si>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</si>
  <si>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</si>
  <si>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</si>
  <si>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</si>
  <si>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</si>
  <si>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</si>
  <si>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</si>
  <si>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</si>
  <si>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</si>
  <si>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</si>
  <si>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</si>
  <si>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</si>
  <si>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</si>
  <si>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</si>
  <si>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</si>
  <si>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</si>
  <si>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</si>
  <si>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</si>
  <si>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</si>
  <si>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</si>
  <si>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</si>
  <si>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</si>
  <si>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</si>
  <si>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</si>
  <si>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</si>
  <si>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</si>
  <si>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</si>
  <si>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</si>
  <si>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</si>
  <si>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</si>
  <si>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</si>
  <si>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</si>
  <si>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</si>
  <si>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</si>
  <si>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</si>
  <si>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</si>
  <si>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</si>
  <si>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</si>
  <si>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</si>
  <si>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</si>
  <si>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</si>
  <si>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</si>
  <si>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</si>
  <si>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</si>
  <si>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</si>
  <si>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</si>
  <si>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</si>
  <si>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</si>
  <si>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</si>
  <si>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</si>
  <si>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</si>
  <si>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</si>
  <si>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</si>
  <si>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</si>
  <si>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</si>
  <si>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</si>
  <si>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</si>
  <si>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</si>
  <si>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</si>
  <si>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</si>
  <si>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</si>
  <si>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</si>
  <si>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</si>
  <si>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</si>
  <si>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</si>
  <si>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</si>
  <si>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</si>
  <si>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</si>
  <si>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</si>
  <si>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</si>
  <si>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</si>
  <si>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</si>
  <si>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</si>
  <si>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</si>
  <si>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</si>
  <si>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</si>
  <si>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</si>
  <si>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</si>
  <si>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</si>
  <si>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</si>
  <si>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</si>
  <si>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</si>
  <si>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</si>
  <si>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</si>
  <si>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</si>
  <si>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</si>
  <si>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</si>
  <si>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</si>
  <si>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</si>
  <si>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</si>
  <si>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</si>
  <si>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</si>
  <si>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</si>
  <si>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</si>
  <si>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</si>
  <si>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</si>
  <si>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</si>
  <si>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</si>
  <si>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</si>
  <si>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</si>
  <si>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</si>
  <si>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</si>
  <si>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</si>
  <si>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</si>
  <si>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</si>
  <si>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</si>
  <si>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</si>
  <si>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</si>
  <si>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</si>
  <si>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</si>
  <si>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</si>
  <si>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</si>
  <si>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</si>
  <si>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</si>
  <si>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</si>
  <si>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</si>
  <si>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</si>
  <si>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</si>
  <si>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</si>
  <si>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</si>
  <si>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</si>
  <si>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</si>
  <si>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</si>
  <si>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</si>
  <si>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</si>
  <si>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</si>
  <si>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</si>
  <si>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</si>
  <si>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</si>
  <si>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</si>
  <si>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</si>
  <si>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</si>
  <si>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</si>
  <si>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</si>
  <si>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</si>
  <si>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</si>
  <si>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</si>
  <si>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</si>
  <si>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</si>
  <si>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</si>
  <si>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</si>
  <si>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</si>
  <si>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</si>
  <si>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</si>
  <si>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</si>
  <si>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</si>
  <si>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</si>
  <si>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</si>
  <si>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</si>
  <si>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</si>
  <si>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</si>
  <si>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</si>
  <si>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</si>
  <si>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</si>
  <si>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</si>
  <si>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</si>
  <si>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</si>
  <si>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</si>
  <si>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</si>
  <si>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</si>
  <si>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</si>
  <si>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</si>
  <si>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</si>
  <si>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</si>
  <si>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</si>
  <si>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</si>
  <si>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</si>
  <si>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</si>
  <si>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</si>
  <si>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</si>
  <si>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</si>
  <si>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</si>
  <si>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</si>
  <si>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</si>
  <si>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</si>
  <si>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</si>
  <si>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</si>
  <si>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</si>
  <si>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</si>
  <si>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</si>
  <si>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</si>
  <si>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</si>
  <si>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</si>
  <si>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</si>
  <si>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</si>
  <si>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</si>
  <si>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</si>
  <si>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</si>
  <si>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</si>
  <si>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</si>
  <si>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</si>
  <si>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</si>
  <si>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</si>
  <si>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</si>
  <si>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</si>
  <si>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</si>
  <si>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</si>
  <si>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</si>
  <si>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</si>
  <si>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</si>
  <si>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</si>
  <si>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</si>
  <si>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</si>
  <si>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</si>
  <si>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</si>
  <si>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</si>
  <si>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</si>
  <si>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</si>
  <si>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</si>
  <si>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</si>
  <si>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</si>
  <si>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</si>
  <si>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</si>
  <si>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</si>
  <si>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</si>
  <si>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</si>
  <si>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</si>
  <si>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</si>
  <si>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</si>
  <si>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</si>
  <si>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</si>
  <si>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</si>
  <si>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</si>
  <si>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</si>
  <si>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</si>
  <si>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</si>
  <si>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</si>
  <si>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</si>
  <si>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</si>
  <si>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</si>
  <si>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</si>
  <si>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</si>
  <si>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</si>
  <si>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</si>
  <si>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</si>
  <si>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</si>
  <si>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</si>
  <si>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</si>
  <si>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</si>
  <si>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</si>
  <si>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</si>
  <si>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</si>
  <si>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</si>
  <si>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</si>
  <si>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</si>
  <si>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</si>
  <si>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</si>
  <si>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</si>
  <si>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</si>
  <si>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</si>
  <si>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</si>
  <si>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</si>
  <si>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</si>
  <si>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</si>
  <si>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</si>
  <si>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</si>
  <si>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</si>
  <si>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</si>
  <si>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</si>
  <si>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</si>
  <si>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</si>
  <si>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</si>
  <si>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</si>
  <si>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</si>
  <si>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</si>
  <si>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</si>
  <si>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</si>
  <si>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</si>
  <si>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</si>
  <si>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</si>
  <si>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</si>
  <si>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</si>
  <si>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</si>
  <si>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</si>
  <si>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</si>
  <si>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</si>
  <si>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</si>
  <si>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</si>
  <si>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</si>
  <si>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</si>
  <si>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</si>
  <si>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</si>
  <si>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</si>
  <si>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</si>
  <si>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</si>
  <si>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</si>
  <si>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</si>
  <si>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</si>
  <si>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</si>
  <si>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</si>
  <si>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</si>
  <si>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</si>
  <si>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</si>
  <si>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</si>
  <si>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</si>
  <si>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</si>
  <si>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</si>
  <si>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</si>
  <si>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</si>
  <si>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</si>
  <si>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</si>
  <si>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</si>
  <si>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</si>
  <si>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</si>
  <si>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</si>
  <si>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</si>
  <si>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</si>
  <si>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</si>
  <si>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</si>
  <si>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</si>
  <si>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</si>
  <si>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</si>
  <si>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</si>
  <si>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</si>
  <si>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</si>
  <si>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</si>
  <si>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</si>
  <si>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</si>
  <si>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</si>
  <si>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</si>
  <si>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</si>
  <si>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</si>
  <si>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</si>
  <si>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</si>
  <si>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</si>
  <si>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</si>
  <si>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</si>
  <si>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</si>
  <si>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</si>
  <si>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</si>
  <si>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</si>
  <si>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</si>
  <si>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</si>
  <si>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</si>
  <si>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</si>
  <si>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</si>
  <si>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</si>
  <si>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</si>
  <si>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</si>
  <si>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</si>
  <si>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</si>
  <si>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</si>
  <si>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</si>
  <si>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</si>
  <si>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</si>
  <si>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</si>
  <si>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</si>
  <si>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</si>
  <si>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</si>
  <si>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</si>
  <si>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</si>
  <si>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</si>
  <si>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</si>
  <si>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</si>
  <si>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</si>
  <si>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</si>
  <si>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</si>
  <si>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</si>
  <si>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</si>
  <si>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</si>
  <si>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</si>
  <si>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</si>
  <si>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</si>
  <si>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</si>
  <si>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</si>
  <si>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</si>
  <si>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</si>
  <si>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</si>
  <si>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</si>
  <si>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</si>
  <si>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</si>
  <si>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</si>
  <si>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</si>
  <si>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</si>
  <si>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Исполнено</t>
  </si>
  <si>
    <t>% Исполнения</t>
  </si>
  <si>
    <t>Приложение 2 к решению Думы</t>
  </si>
  <si>
    <t>района № 299 от 27.09.2018г.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</si>
</sst>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#,##0.000_ ;\-#,##0.000\ "/>
    <numFmt numFmtId="178" formatCode="[$-FC19]d\ mmmm\ yyyy\ &quot;г.&quot;"/>
    <numFmt numFmtId="179" formatCode="#,##0.00_ ;\-#,##0.00\ "/>
    <numFmt numFmtId="180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8" borderId="12" xfId="0" applyNumberFormat="1" applyFont="1" applyFill="1" applyBorder="1" applyAlignment="1">
      <alignment horizontal="center" vertical="center" shrinkToFit="1"/>
    </xf>
    <xf numFmtId="49" fontId="2" fillId="37" borderId="12" xfId="0" applyNumberFormat="1" applyFont="1" applyFill="1" applyBorder="1" applyAlignment="1">
      <alignment horizontal="center" vertical="center" shrinkToFit="1"/>
    </xf>
    <xf numFmtId="49" fontId="2" fillId="34" borderId="1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2" xfId="0" applyNumberFormat="1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vertical="top" wrapText="1"/>
    </xf>
    <xf numFmtId="49" fontId="2" fillId="38" borderId="12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49" fontId="2" fillId="35" borderId="12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2" fillId="38" borderId="0" xfId="0" applyFont="1" applyFill="1" applyAlignment="1">
      <alignment wrapTex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wrapText="1"/>
    </xf>
    <xf numFmtId="175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0" fontId="2" fillId="39" borderId="13" xfId="0" applyFont="1" applyFill="1" applyBorder="1" applyAlignment="1">
      <alignment vertical="top" wrapText="1"/>
    </xf>
    <xf numFmtId="49" fontId="2" fillId="39" borderId="12" xfId="0" applyNumberFormat="1" applyFont="1" applyFill="1" applyBorder="1" applyAlignment="1">
      <alignment horizontal="center" vertical="center" shrinkToFit="1"/>
    </xf>
    <xf numFmtId="4" fontId="5" fillId="12" borderId="10" xfId="0" applyNumberFormat="1" applyFont="1" applyFill="1" applyBorder="1" applyAlignment="1">
      <alignment horizontal="center" vertical="center" shrinkToFit="1"/>
    </xf>
    <xf numFmtId="4" fontId="5" fillId="39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69" fontId="1" fillId="0" borderId="0" xfId="0" applyNumberFormat="1" applyFont="1" applyAlignment="1">
      <alignment/>
    </xf>
    <xf numFmtId="169" fontId="1" fillId="39" borderId="0" xfId="0" applyNumberFormat="1" applyFont="1" applyFill="1" applyAlignment="1">
      <alignment/>
    </xf>
    <xf numFmtId="169" fontId="2" fillId="38" borderId="12" xfId="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shrinkToFit="1"/>
    </xf>
    <xf numFmtId="169" fontId="2" fillId="37" borderId="16" xfId="0" applyNumberFormat="1" applyFont="1" applyFill="1" applyBorder="1" applyAlignment="1">
      <alignment horizontal="center" vertical="center" shrinkToFit="1"/>
    </xf>
    <xf numFmtId="169" fontId="2" fillId="37" borderId="12" xfId="0" applyNumberFormat="1" applyFont="1" applyFill="1" applyBorder="1" applyAlignment="1">
      <alignment horizontal="center" vertical="center" shrinkToFit="1"/>
    </xf>
    <xf numFmtId="169" fontId="11" fillId="0" borderId="0" xfId="0" applyNumberFormat="1" applyFont="1" applyFill="1" applyBorder="1" applyAlignment="1">
      <alignment horizontal="center" vertical="center" shrinkToFit="1"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 applyFill="1" applyBorder="1" applyAlignment="1">
      <alignment horizontal="center" vertical="center" shrinkToFit="1"/>
    </xf>
    <xf numFmtId="169" fontId="2" fillId="38" borderId="16" xfId="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shrinkToFit="1"/>
    </xf>
    <xf numFmtId="169" fontId="2" fillId="34" borderId="12" xfId="0" applyNumberFormat="1" applyFont="1" applyFill="1" applyBorder="1" applyAlignment="1">
      <alignment horizontal="center" vertical="center" shrinkToFit="1"/>
    </xf>
    <xf numFmtId="169" fontId="2" fillId="39" borderId="16" xfId="0" applyNumberFormat="1" applyFont="1" applyFill="1" applyBorder="1" applyAlignment="1">
      <alignment horizontal="center" vertical="center" shrinkToFit="1"/>
    </xf>
    <xf numFmtId="169" fontId="2" fillId="39" borderId="14" xfId="0" applyNumberFormat="1" applyFont="1" applyFill="1" applyBorder="1" applyAlignment="1">
      <alignment horizontal="center" vertical="center" shrinkToFit="1"/>
    </xf>
    <xf numFmtId="169" fontId="2" fillId="39" borderId="12" xfId="0" applyNumberFormat="1" applyFont="1" applyFill="1" applyBorder="1" applyAlignment="1">
      <alignment horizontal="center" vertical="center" shrinkToFit="1"/>
    </xf>
    <xf numFmtId="169" fontId="2" fillId="39" borderId="0" xfId="0" applyNumberFormat="1" applyFont="1" applyFill="1" applyBorder="1" applyAlignment="1">
      <alignment horizontal="center" vertical="center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2" fillId="36" borderId="10" xfId="60" applyNumberFormat="1" applyFont="1" applyFill="1" applyBorder="1" applyAlignment="1">
      <alignment horizontal="center" vertical="center" shrinkToFit="1"/>
    </xf>
    <xf numFmtId="169" fontId="13" fillId="0" borderId="0" xfId="0" applyNumberFormat="1" applyFont="1" applyAlignment="1">
      <alignment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43" fontId="13" fillId="0" borderId="0" xfId="60" applyFont="1" applyAlignment="1">
      <alignment vertical="center"/>
    </xf>
    <xf numFmtId="0" fontId="1" fillId="39" borderId="0" xfId="0" applyFont="1" applyFill="1" applyAlignment="1">
      <alignment/>
    </xf>
    <xf numFmtId="43" fontId="13" fillId="39" borderId="0" xfId="60" applyFont="1" applyFill="1" applyAlignment="1">
      <alignment vertical="center"/>
    </xf>
    <xf numFmtId="0" fontId="1" fillId="39" borderId="0" xfId="0" applyFont="1" applyFill="1" applyAlignment="1">
      <alignment wrapText="1" shrinkToFit="1"/>
    </xf>
    <xf numFmtId="43" fontId="13" fillId="39" borderId="0" xfId="60" applyFont="1" applyFill="1" applyAlignment="1">
      <alignment vertical="center" wrapText="1" shrinkToFit="1"/>
    </xf>
    <xf numFmtId="0" fontId="1" fillId="39" borderId="0" xfId="0" applyFont="1" applyFill="1" applyAlignment="1">
      <alignment shrinkToFit="1"/>
    </xf>
    <xf numFmtId="43" fontId="13" fillId="39" borderId="0" xfId="60" applyFont="1" applyFill="1" applyAlignment="1">
      <alignment vertical="center" shrinkToFit="1"/>
    </xf>
    <xf numFmtId="43" fontId="13" fillId="39" borderId="0" xfId="60" applyFont="1" applyFill="1" applyAlignment="1">
      <alignment horizontal="center" vertical="center" shrinkToFit="1"/>
    </xf>
    <xf numFmtId="43" fontId="13" fillId="39" borderId="0" xfId="6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  <xf numFmtId="43" fontId="14" fillId="39" borderId="0" xfId="60" applyFont="1" applyFill="1" applyAlignment="1">
      <alignment horizontal="center" vertical="center"/>
    </xf>
    <xf numFmtId="169" fontId="2" fillId="12" borderId="12" xfId="0" applyNumberFormat="1" applyFont="1" applyFill="1" applyBorder="1" applyAlignment="1">
      <alignment horizontal="center" vertical="center" shrinkToFit="1"/>
    </xf>
    <xf numFmtId="169" fontId="1" fillId="12" borderId="0" xfId="0" applyNumberFormat="1" applyFont="1" applyFill="1" applyAlignment="1">
      <alignment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4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00390625" style="2" customWidth="1"/>
    <col min="25" max="25" width="11.625" style="2" customWidth="1"/>
    <col min="26" max="26" width="9.125" style="2" customWidth="1"/>
    <col min="27" max="27" width="14.00390625" style="118" customWidth="1"/>
    <col min="28" max="16384" width="9.125" style="2" customWidth="1"/>
  </cols>
  <sheetData>
    <row r="2" spans="2:6" ht="12.75">
      <c r="B2" s="137" t="s">
        <v>424</v>
      </c>
      <c r="C2" s="137"/>
      <c r="D2" s="137"/>
      <c r="E2" s="137"/>
      <c r="F2" s="137"/>
    </row>
    <row r="3" spans="2:6" ht="12.75">
      <c r="B3" s="137" t="s">
        <v>90</v>
      </c>
      <c r="C3" s="137"/>
      <c r="D3" s="137"/>
      <c r="E3" s="137"/>
      <c r="F3" s="137"/>
    </row>
    <row r="4" spans="2:6" ht="12.75">
      <c r="B4" s="137" t="s">
        <v>425</v>
      </c>
      <c r="C4" s="137"/>
      <c r="D4" s="137"/>
      <c r="E4" s="137"/>
      <c r="F4" s="137"/>
    </row>
    <row r="6" spans="1:22" ht="30.75" customHeight="1">
      <c r="A6" s="133" t="s">
        <v>47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</row>
    <row r="7" spans="1:22" ht="57" customHeight="1">
      <c r="A7" s="136" t="s">
        <v>391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</row>
    <row r="8" spans="2:25" ht="15.7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Y8" s="79" t="s">
        <v>65</v>
      </c>
    </row>
    <row r="9" spans="1:27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74" t="s">
        <v>422</v>
      </c>
      <c r="Y9" s="75" t="s">
        <v>423</v>
      </c>
      <c r="Z9" s="119"/>
      <c r="AA9" s="120"/>
    </row>
    <row r="10" spans="1:27" ht="18.75" customHeight="1" outlineLevel="2">
      <c r="A10" s="15" t="s">
        <v>61</v>
      </c>
      <c r="B10" s="16" t="s">
        <v>60</v>
      </c>
      <c r="C10" s="16" t="s">
        <v>249</v>
      </c>
      <c r="D10" s="16" t="s">
        <v>5</v>
      </c>
      <c r="E10" s="16"/>
      <c r="F10" s="59">
        <f>F11+F19+F43+F63+F77+F82+F57+F71</f>
        <v>70494.60100000001</v>
      </c>
      <c r="G10" s="17" t="e">
        <f>G11+G19+G43+#REF!+G63+#REF!+G77+G82+#REF!</f>
        <v>#REF!</v>
      </c>
      <c r="H10" s="17" t="e">
        <f>H11+H19+H43+#REF!+H63+#REF!+H77+H82+#REF!</f>
        <v>#REF!</v>
      </c>
      <c r="I10" s="17" t="e">
        <f>I11+I19+I43+#REF!+I63+#REF!+I77+I82+#REF!</f>
        <v>#REF!</v>
      </c>
      <c r="J10" s="17" t="e">
        <f>J11+J19+J43+#REF!+J63+#REF!+J77+J82+#REF!</f>
        <v>#REF!</v>
      </c>
      <c r="K10" s="17" t="e">
        <f>K11+K19+K43+#REF!+K63+#REF!+K77+K82+#REF!</f>
        <v>#REF!</v>
      </c>
      <c r="L10" s="17" t="e">
        <f>L11+L19+L43+#REF!+L63+#REF!+L77+L82+#REF!</f>
        <v>#REF!</v>
      </c>
      <c r="M10" s="17" t="e">
        <f>M11+M19+M43+#REF!+M63+#REF!+M77+M82+#REF!</f>
        <v>#REF!</v>
      </c>
      <c r="N10" s="17" t="e">
        <f>N11+N19+N43+#REF!+N63+#REF!+N77+N82+#REF!</f>
        <v>#REF!</v>
      </c>
      <c r="O10" s="17" t="e">
        <f>O11+O19+O43+#REF!+O63+#REF!+O77+O82+#REF!</f>
        <v>#REF!</v>
      </c>
      <c r="P10" s="17" t="e">
        <f>P11+P19+P43+#REF!+P63+#REF!+P77+P82+#REF!</f>
        <v>#REF!</v>
      </c>
      <c r="Q10" s="17" t="e">
        <f>Q11+Q19+Q43+#REF!+Q63+#REF!+Q77+Q82+#REF!</f>
        <v>#REF!</v>
      </c>
      <c r="R10" s="17" t="e">
        <f>R11+R19+R43+#REF!+R63+#REF!+R77+R82+#REF!</f>
        <v>#REF!</v>
      </c>
      <c r="S10" s="17" t="e">
        <f>S11+S19+S43+#REF!+S63+#REF!+S77+S82+#REF!</f>
        <v>#REF!</v>
      </c>
      <c r="T10" s="17" t="e">
        <f>T11+T19+T43+#REF!+T63+#REF!+T77+T82+#REF!</f>
        <v>#REF!</v>
      </c>
      <c r="U10" s="17" t="e">
        <f>U11+U19+U43+#REF!+U63+#REF!+U77+U82+#REF!</f>
        <v>#REF!</v>
      </c>
      <c r="V10" s="17" t="e">
        <f>V11+V19+V43+#REF!+V63+#REF!+V77+V82+#REF!</f>
        <v>#REF!</v>
      </c>
      <c r="X10" s="59">
        <f>X11+X19+X43+X63+X77+X82+X57+X71</f>
        <v>38927.28599999999</v>
      </c>
      <c r="Y10" s="76">
        <f>X10/F10*100</f>
        <v>55.22023736257474</v>
      </c>
      <c r="Z10" s="119"/>
      <c r="AA10" s="120"/>
    </row>
    <row r="11" spans="1:27" s="27" customFormat="1" ht="31.5" customHeight="1" outlineLevel="3">
      <c r="A11" s="23" t="s">
        <v>26</v>
      </c>
      <c r="B11" s="25" t="s">
        <v>6</v>
      </c>
      <c r="C11" s="25" t="s">
        <v>249</v>
      </c>
      <c r="D11" s="25" t="s">
        <v>5</v>
      </c>
      <c r="E11" s="25"/>
      <c r="F11" s="77">
        <f>F12</f>
        <v>1850.2</v>
      </c>
      <c r="G11" s="26">
        <f aca="true" t="shared" si="0" ref="G11:V11">G12</f>
        <v>1204.8</v>
      </c>
      <c r="H11" s="26">
        <f t="shared" si="0"/>
        <v>1204.8</v>
      </c>
      <c r="I11" s="26">
        <f t="shared" si="0"/>
        <v>1204.8</v>
      </c>
      <c r="J11" s="26">
        <f t="shared" si="0"/>
        <v>1204.8</v>
      </c>
      <c r="K11" s="26">
        <f t="shared" si="0"/>
        <v>1204.8</v>
      </c>
      <c r="L11" s="26">
        <f t="shared" si="0"/>
        <v>1204.8</v>
      </c>
      <c r="M11" s="26">
        <f t="shared" si="0"/>
        <v>1204.8</v>
      </c>
      <c r="N11" s="26">
        <f t="shared" si="0"/>
        <v>1204.8</v>
      </c>
      <c r="O11" s="26">
        <f t="shared" si="0"/>
        <v>1204.8</v>
      </c>
      <c r="P11" s="26">
        <f t="shared" si="0"/>
        <v>1204.8</v>
      </c>
      <c r="Q11" s="26">
        <f t="shared" si="0"/>
        <v>1204.8</v>
      </c>
      <c r="R11" s="26">
        <f t="shared" si="0"/>
        <v>1204.8</v>
      </c>
      <c r="S11" s="26">
        <f t="shared" si="0"/>
        <v>1204.8</v>
      </c>
      <c r="T11" s="26">
        <f t="shared" si="0"/>
        <v>1204.8</v>
      </c>
      <c r="U11" s="26">
        <f t="shared" si="0"/>
        <v>1204.8</v>
      </c>
      <c r="V11" s="26">
        <f t="shared" si="0"/>
        <v>1204.8</v>
      </c>
      <c r="X11" s="77">
        <f>X12</f>
        <v>1140.397</v>
      </c>
      <c r="Y11" s="76">
        <f aca="true" t="shared" si="1" ref="Y11:Y70">X11/F11*100</f>
        <v>61.63641768457464</v>
      </c>
      <c r="Z11" s="121"/>
      <c r="AA11" s="122"/>
    </row>
    <row r="12" spans="1:27" ht="34.5" customHeight="1" outlineLevel="3">
      <c r="A12" s="20" t="s">
        <v>133</v>
      </c>
      <c r="B12" s="9" t="s">
        <v>6</v>
      </c>
      <c r="C12" s="9" t="s">
        <v>250</v>
      </c>
      <c r="D12" s="9" t="s">
        <v>5</v>
      </c>
      <c r="E12" s="9"/>
      <c r="F12" s="60">
        <f>F13</f>
        <v>1850.2</v>
      </c>
      <c r="G12" s="10">
        <f aca="true" t="shared" si="2" ref="G12:V12">G14</f>
        <v>1204.8</v>
      </c>
      <c r="H12" s="10">
        <f t="shared" si="2"/>
        <v>1204.8</v>
      </c>
      <c r="I12" s="10">
        <f t="shared" si="2"/>
        <v>1204.8</v>
      </c>
      <c r="J12" s="10">
        <f t="shared" si="2"/>
        <v>1204.8</v>
      </c>
      <c r="K12" s="10">
        <f t="shared" si="2"/>
        <v>1204.8</v>
      </c>
      <c r="L12" s="10">
        <f t="shared" si="2"/>
        <v>1204.8</v>
      </c>
      <c r="M12" s="10">
        <f t="shared" si="2"/>
        <v>1204.8</v>
      </c>
      <c r="N12" s="10">
        <f t="shared" si="2"/>
        <v>1204.8</v>
      </c>
      <c r="O12" s="10">
        <f t="shared" si="2"/>
        <v>1204.8</v>
      </c>
      <c r="P12" s="10">
        <f t="shared" si="2"/>
        <v>1204.8</v>
      </c>
      <c r="Q12" s="10">
        <f t="shared" si="2"/>
        <v>1204.8</v>
      </c>
      <c r="R12" s="10">
        <f t="shared" si="2"/>
        <v>1204.8</v>
      </c>
      <c r="S12" s="10">
        <f t="shared" si="2"/>
        <v>1204.8</v>
      </c>
      <c r="T12" s="10">
        <f t="shared" si="2"/>
        <v>1204.8</v>
      </c>
      <c r="U12" s="10">
        <f t="shared" si="2"/>
        <v>1204.8</v>
      </c>
      <c r="V12" s="10">
        <f t="shared" si="2"/>
        <v>1204.8</v>
      </c>
      <c r="X12" s="60">
        <f>X13</f>
        <v>1140.397</v>
      </c>
      <c r="Y12" s="76">
        <f t="shared" si="1"/>
        <v>61.63641768457464</v>
      </c>
      <c r="Z12" s="119"/>
      <c r="AA12" s="120"/>
    </row>
    <row r="13" spans="1:27" ht="35.25" customHeight="1" outlineLevel="3">
      <c r="A13" s="20" t="s">
        <v>135</v>
      </c>
      <c r="B13" s="9" t="s">
        <v>6</v>
      </c>
      <c r="C13" s="9" t="s">
        <v>251</v>
      </c>
      <c r="D13" s="9" t="s">
        <v>5</v>
      </c>
      <c r="E13" s="9"/>
      <c r="F13" s="60">
        <f>F14</f>
        <v>1850.2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X13" s="60">
        <f>X14</f>
        <v>1140.397</v>
      </c>
      <c r="Y13" s="76">
        <f t="shared" si="1"/>
        <v>61.63641768457464</v>
      </c>
      <c r="Z13" s="119"/>
      <c r="AA13" s="120"/>
    </row>
    <row r="14" spans="1:27" ht="15.75" outlineLevel="4">
      <c r="A14" s="35" t="s">
        <v>134</v>
      </c>
      <c r="B14" s="18" t="s">
        <v>6</v>
      </c>
      <c r="C14" s="18" t="s">
        <v>252</v>
      </c>
      <c r="D14" s="18" t="s">
        <v>5</v>
      </c>
      <c r="E14" s="18"/>
      <c r="F14" s="61">
        <f>F15</f>
        <v>1850.2</v>
      </c>
      <c r="G14" s="7">
        <f aca="true" t="shared" si="3" ref="G14:V14">G16</f>
        <v>1204.8</v>
      </c>
      <c r="H14" s="7">
        <f t="shared" si="3"/>
        <v>1204.8</v>
      </c>
      <c r="I14" s="7">
        <f t="shared" si="3"/>
        <v>1204.8</v>
      </c>
      <c r="J14" s="7">
        <f t="shared" si="3"/>
        <v>1204.8</v>
      </c>
      <c r="K14" s="7">
        <f t="shared" si="3"/>
        <v>1204.8</v>
      </c>
      <c r="L14" s="7">
        <f t="shared" si="3"/>
        <v>1204.8</v>
      </c>
      <c r="M14" s="7">
        <f t="shared" si="3"/>
        <v>1204.8</v>
      </c>
      <c r="N14" s="7">
        <f t="shared" si="3"/>
        <v>1204.8</v>
      </c>
      <c r="O14" s="7">
        <f t="shared" si="3"/>
        <v>1204.8</v>
      </c>
      <c r="P14" s="7">
        <f t="shared" si="3"/>
        <v>1204.8</v>
      </c>
      <c r="Q14" s="7">
        <f t="shared" si="3"/>
        <v>1204.8</v>
      </c>
      <c r="R14" s="7">
        <f t="shared" si="3"/>
        <v>1204.8</v>
      </c>
      <c r="S14" s="7">
        <f t="shared" si="3"/>
        <v>1204.8</v>
      </c>
      <c r="T14" s="7">
        <f t="shared" si="3"/>
        <v>1204.8</v>
      </c>
      <c r="U14" s="7">
        <f t="shared" si="3"/>
        <v>1204.8</v>
      </c>
      <c r="V14" s="7">
        <f t="shared" si="3"/>
        <v>1204.8</v>
      </c>
      <c r="X14" s="61">
        <f>X15</f>
        <v>1140.397</v>
      </c>
      <c r="Y14" s="76">
        <f t="shared" si="1"/>
        <v>61.63641768457464</v>
      </c>
      <c r="Z14" s="119"/>
      <c r="AA14" s="120"/>
    </row>
    <row r="15" spans="1:27" ht="31.5" outlineLevel="4">
      <c r="A15" s="5" t="s">
        <v>94</v>
      </c>
      <c r="B15" s="6" t="s">
        <v>6</v>
      </c>
      <c r="C15" s="6" t="s">
        <v>252</v>
      </c>
      <c r="D15" s="6" t="s">
        <v>93</v>
      </c>
      <c r="E15" s="6"/>
      <c r="F15" s="62">
        <f>F16+F17+F18</f>
        <v>1850.2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62">
        <f>X16+X17+X18</f>
        <v>1140.397</v>
      </c>
      <c r="Y15" s="76">
        <f t="shared" si="1"/>
        <v>61.63641768457464</v>
      </c>
      <c r="Z15" s="119"/>
      <c r="AA15" s="120"/>
    </row>
    <row r="16" spans="1:27" ht="17.25" customHeight="1" outlineLevel="5">
      <c r="A16" s="32" t="s">
        <v>242</v>
      </c>
      <c r="B16" s="33" t="s">
        <v>6</v>
      </c>
      <c r="C16" s="33" t="s">
        <v>252</v>
      </c>
      <c r="D16" s="33" t="s">
        <v>91</v>
      </c>
      <c r="E16" s="33"/>
      <c r="F16" s="63">
        <v>1449.2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63">
        <v>885.717</v>
      </c>
      <c r="Y16" s="76">
        <f t="shared" si="1"/>
        <v>61.11765111785813</v>
      </c>
      <c r="Z16" s="119"/>
      <c r="AA16" s="120"/>
    </row>
    <row r="17" spans="1:27" ht="34.5" customHeight="1" outlineLevel="5">
      <c r="A17" s="32" t="s">
        <v>247</v>
      </c>
      <c r="B17" s="33" t="s">
        <v>6</v>
      </c>
      <c r="C17" s="33" t="s">
        <v>252</v>
      </c>
      <c r="D17" s="33" t="s">
        <v>92</v>
      </c>
      <c r="E17" s="33"/>
      <c r="F17" s="63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80">
        <v>0</v>
      </c>
      <c r="Y17" s="76">
        <f t="shared" si="1"/>
        <v>0</v>
      </c>
      <c r="Z17" s="119"/>
      <c r="AA17" s="120"/>
    </row>
    <row r="18" spans="1:27" ht="50.25" customHeight="1" outlineLevel="5">
      <c r="A18" s="32" t="s">
        <v>243</v>
      </c>
      <c r="B18" s="33" t="s">
        <v>6</v>
      </c>
      <c r="C18" s="33" t="s">
        <v>252</v>
      </c>
      <c r="D18" s="33" t="s">
        <v>244</v>
      </c>
      <c r="E18" s="33"/>
      <c r="F18" s="63">
        <v>400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63">
        <v>254.68</v>
      </c>
      <c r="Y18" s="76">
        <f t="shared" si="1"/>
        <v>63.67</v>
      </c>
      <c r="Z18" s="119"/>
      <c r="AA18" s="120"/>
    </row>
    <row r="19" spans="1:27" ht="47.25" customHeight="1" outlineLevel="6">
      <c r="A19" s="8" t="s">
        <v>27</v>
      </c>
      <c r="B19" s="9" t="s">
        <v>19</v>
      </c>
      <c r="C19" s="9" t="s">
        <v>249</v>
      </c>
      <c r="D19" s="9" t="s">
        <v>5</v>
      </c>
      <c r="E19" s="9"/>
      <c r="F19" s="60">
        <f>F20</f>
        <v>3197.4</v>
      </c>
      <c r="G19" s="10" t="e">
        <f aca="true" t="shared" si="4" ref="G19:V19">G20</f>
        <v>#REF!</v>
      </c>
      <c r="H19" s="10" t="e">
        <f t="shared" si="4"/>
        <v>#REF!</v>
      </c>
      <c r="I19" s="10" t="e">
        <f t="shared" si="4"/>
        <v>#REF!</v>
      </c>
      <c r="J19" s="10" t="e">
        <f t="shared" si="4"/>
        <v>#REF!</v>
      </c>
      <c r="K19" s="10" t="e">
        <f t="shared" si="4"/>
        <v>#REF!</v>
      </c>
      <c r="L19" s="10" t="e">
        <f t="shared" si="4"/>
        <v>#REF!</v>
      </c>
      <c r="M19" s="10" t="e">
        <f t="shared" si="4"/>
        <v>#REF!</v>
      </c>
      <c r="N19" s="10" t="e">
        <f t="shared" si="4"/>
        <v>#REF!</v>
      </c>
      <c r="O19" s="10" t="e">
        <f t="shared" si="4"/>
        <v>#REF!</v>
      </c>
      <c r="P19" s="10" t="e">
        <f t="shared" si="4"/>
        <v>#REF!</v>
      </c>
      <c r="Q19" s="10" t="e">
        <f t="shared" si="4"/>
        <v>#REF!</v>
      </c>
      <c r="R19" s="10" t="e">
        <f t="shared" si="4"/>
        <v>#REF!</v>
      </c>
      <c r="S19" s="10" t="e">
        <f t="shared" si="4"/>
        <v>#REF!</v>
      </c>
      <c r="T19" s="10" t="e">
        <f t="shared" si="4"/>
        <v>#REF!</v>
      </c>
      <c r="U19" s="10" t="e">
        <f t="shared" si="4"/>
        <v>#REF!</v>
      </c>
      <c r="V19" s="10" t="e">
        <f t="shared" si="4"/>
        <v>#REF!</v>
      </c>
      <c r="X19" s="60">
        <f>X20</f>
        <v>1852.015</v>
      </c>
      <c r="Y19" s="76">
        <f t="shared" si="1"/>
        <v>57.9225308062801</v>
      </c>
      <c r="Z19" s="119"/>
      <c r="AA19" s="120"/>
    </row>
    <row r="20" spans="1:27" s="24" customFormat="1" ht="33" customHeight="1" outlineLevel="6">
      <c r="A20" s="20" t="s">
        <v>133</v>
      </c>
      <c r="B20" s="9" t="s">
        <v>19</v>
      </c>
      <c r="C20" s="9" t="s">
        <v>250</v>
      </c>
      <c r="D20" s="9" t="s">
        <v>5</v>
      </c>
      <c r="E20" s="9"/>
      <c r="F20" s="60">
        <f>F21</f>
        <v>3197.4</v>
      </c>
      <c r="G20" s="10" t="e">
        <f>G22+#REF!+G35</f>
        <v>#REF!</v>
      </c>
      <c r="H20" s="10" t="e">
        <f>H22+#REF!+H35</f>
        <v>#REF!</v>
      </c>
      <c r="I20" s="10" t="e">
        <f>I22+#REF!+I35</f>
        <v>#REF!</v>
      </c>
      <c r="J20" s="10" t="e">
        <f>J22+#REF!+J35</f>
        <v>#REF!</v>
      </c>
      <c r="K20" s="10" t="e">
        <f>K22+#REF!+K35</f>
        <v>#REF!</v>
      </c>
      <c r="L20" s="10" t="e">
        <f>L22+#REF!+L35</f>
        <v>#REF!</v>
      </c>
      <c r="M20" s="10" t="e">
        <f>M22+#REF!+M35</f>
        <v>#REF!</v>
      </c>
      <c r="N20" s="10" t="e">
        <f>N22+#REF!+N35</f>
        <v>#REF!</v>
      </c>
      <c r="O20" s="10" t="e">
        <f>O22+#REF!+O35</f>
        <v>#REF!</v>
      </c>
      <c r="P20" s="10" t="e">
        <f>P22+#REF!+P35</f>
        <v>#REF!</v>
      </c>
      <c r="Q20" s="10" t="e">
        <f>Q22+#REF!+Q35</f>
        <v>#REF!</v>
      </c>
      <c r="R20" s="10" t="e">
        <f>R22+#REF!+R35</f>
        <v>#REF!</v>
      </c>
      <c r="S20" s="10" t="e">
        <f>S22+#REF!+S35</f>
        <v>#REF!</v>
      </c>
      <c r="T20" s="10" t="e">
        <f>T22+#REF!+T35</f>
        <v>#REF!</v>
      </c>
      <c r="U20" s="10" t="e">
        <f>U22+#REF!+U35</f>
        <v>#REF!</v>
      </c>
      <c r="V20" s="10" t="e">
        <f>V22+#REF!+V35</f>
        <v>#REF!</v>
      </c>
      <c r="X20" s="60">
        <f>X21</f>
        <v>1852.015</v>
      </c>
      <c r="Y20" s="76">
        <f t="shared" si="1"/>
        <v>57.9225308062801</v>
      </c>
      <c r="Z20" s="123"/>
      <c r="AA20" s="124"/>
    </row>
    <row r="21" spans="1:27" s="24" customFormat="1" ht="36" customHeight="1" outlineLevel="6">
      <c r="A21" s="20" t="s">
        <v>135</v>
      </c>
      <c r="B21" s="9" t="s">
        <v>19</v>
      </c>
      <c r="C21" s="9" t="s">
        <v>251</v>
      </c>
      <c r="D21" s="9" t="s">
        <v>5</v>
      </c>
      <c r="E21" s="9"/>
      <c r="F21" s="60">
        <f>F22+F35+F41</f>
        <v>3197.4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X21" s="60">
        <f>X22+X35+X41</f>
        <v>1852.015</v>
      </c>
      <c r="Y21" s="76">
        <f t="shared" si="1"/>
        <v>57.9225308062801</v>
      </c>
      <c r="Z21" s="123"/>
      <c r="AA21" s="124"/>
    </row>
    <row r="22" spans="1:27" s="24" customFormat="1" ht="47.25" outlineLevel="6">
      <c r="A22" s="36" t="s">
        <v>196</v>
      </c>
      <c r="B22" s="18" t="s">
        <v>19</v>
      </c>
      <c r="C22" s="18" t="s">
        <v>253</v>
      </c>
      <c r="D22" s="18" t="s">
        <v>5</v>
      </c>
      <c r="E22" s="18"/>
      <c r="F22" s="61">
        <f>F23+F27+F32+F29</f>
        <v>1611</v>
      </c>
      <c r="G22" s="7">
        <f aca="true" t="shared" si="5" ref="G22:V22">G25</f>
        <v>2414.5</v>
      </c>
      <c r="H22" s="7">
        <f t="shared" si="5"/>
        <v>2414.5</v>
      </c>
      <c r="I22" s="7">
        <f t="shared" si="5"/>
        <v>2414.5</v>
      </c>
      <c r="J22" s="7">
        <f t="shared" si="5"/>
        <v>2414.5</v>
      </c>
      <c r="K22" s="7">
        <f t="shared" si="5"/>
        <v>2414.5</v>
      </c>
      <c r="L22" s="7">
        <f t="shared" si="5"/>
        <v>2414.5</v>
      </c>
      <c r="M22" s="7">
        <f t="shared" si="5"/>
        <v>2414.5</v>
      </c>
      <c r="N22" s="7">
        <f t="shared" si="5"/>
        <v>2414.5</v>
      </c>
      <c r="O22" s="7">
        <f t="shared" si="5"/>
        <v>2414.5</v>
      </c>
      <c r="P22" s="7">
        <f t="shared" si="5"/>
        <v>2414.5</v>
      </c>
      <c r="Q22" s="7">
        <f t="shared" si="5"/>
        <v>2414.5</v>
      </c>
      <c r="R22" s="7">
        <f t="shared" si="5"/>
        <v>2414.5</v>
      </c>
      <c r="S22" s="7">
        <f t="shared" si="5"/>
        <v>2414.5</v>
      </c>
      <c r="T22" s="7">
        <f t="shared" si="5"/>
        <v>2414.5</v>
      </c>
      <c r="U22" s="7">
        <f t="shared" si="5"/>
        <v>2414.5</v>
      </c>
      <c r="V22" s="7">
        <f t="shared" si="5"/>
        <v>2414.5</v>
      </c>
      <c r="X22" s="61">
        <f>X23+X27+X32+X29</f>
        <v>967.211</v>
      </c>
      <c r="Y22" s="76">
        <f t="shared" si="1"/>
        <v>60.03792675356922</v>
      </c>
      <c r="Z22" s="123"/>
      <c r="AA22" s="124"/>
    </row>
    <row r="23" spans="1:27" s="24" customFormat="1" ht="31.5" outlineLevel="6">
      <c r="A23" s="5" t="s">
        <v>94</v>
      </c>
      <c r="B23" s="6" t="s">
        <v>19</v>
      </c>
      <c r="C23" s="6" t="s">
        <v>253</v>
      </c>
      <c r="D23" s="6" t="s">
        <v>93</v>
      </c>
      <c r="E23" s="6"/>
      <c r="F23" s="62">
        <f>F24+F25+F26</f>
        <v>1506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62">
        <f>X24+X25+X26</f>
        <v>956.488</v>
      </c>
      <c r="Y23" s="76">
        <f t="shared" si="1"/>
        <v>63.51181938911022</v>
      </c>
      <c r="Z23" s="123"/>
      <c r="AA23" s="124"/>
    </row>
    <row r="24" spans="1:27" s="24" customFormat="1" ht="31.5" outlineLevel="6">
      <c r="A24" s="32" t="s">
        <v>242</v>
      </c>
      <c r="B24" s="33" t="s">
        <v>19</v>
      </c>
      <c r="C24" s="33" t="s">
        <v>253</v>
      </c>
      <c r="D24" s="33" t="s">
        <v>91</v>
      </c>
      <c r="E24" s="33"/>
      <c r="F24" s="63">
        <v>1051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63">
        <v>752.758</v>
      </c>
      <c r="Y24" s="76">
        <f t="shared" si="1"/>
        <v>71.62302568981922</v>
      </c>
      <c r="Z24" s="123"/>
      <c r="AA24" s="124"/>
    </row>
    <row r="25" spans="1:27" s="24" customFormat="1" ht="31.5" outlineLevel="6">
      <c r="A25" s="32" t="s">
        <v>247</v>
      </c>
      <c r="B25" s="33" t="s">
        <v>19</v>
      </c>
      <c r="C25" s="33" t="s">
        <v>253</v>
      </c>
      <c r="D25" s="33" t="s">
        <v>92</v>
      </c>
      <c r="E25" s="33"/>
      <c r="F25" s="63">
        <v>5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63">
        <v>0</v>
      </c>
      <c r="Y25" s="76">
        <f t="shared" si="1"/>
        <v>0</v>
      </c>
      <c r="Z25" s="123"/>
      <c r="AA25" s="124"/>
    </row>
    <row r="26" spans="1:27" s="24" customFormat="1" ht="47.25" outlineLevel="6">
      <c r="A26" s="32" t="s">
        <v>243</v>
      </c>
      <c r="B26" s="33" t="s">
        <v>19</v>
      </c>
      <c r="C26" s="33" t="s">
        <v>253</v>
      </c>
      <c r="D26" s="33" t="s">
        <v>244</v>
      </c>
      <c r="E26" s="33"/>
      <c r="F26" s="63">
        <v>450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63">
        <v>203.73</v>
      </c>
      <c r="Y26" s="76">
        <f t="shared" si="1"/>
        <v>45.27333333333333</v>
      </c>
      <c r="Z26" s="123"/>
      <c r="AA26" s="125"/>
    </row>
    <row r="27" spans="1:27" s="24" customFormat="1" ht="20.25" customHeight="1" outlineLevel="6">
      <c r="A27" s="5" t="s">
        <v>95</v>
      </c>
      <c r="B27" s="6" t="s">
        <v>19</v>
      </c>
      <c r="C27" s="6" t="s">
        <v>253</v>
      </c>
      <c r="D27" s="6" t="s">
        <v>96</v>
      </c>
      <c r="E27" s="6"/>
      <c r="F27" s="62">
        <f>F28</f>
        <v>7.06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62">
        <f>X28</f>
        <v>7.06</v>
      </c>
      <c r="Y27" s="76">
        <f t="shared" si="1"/>
        <v>100</v>
      </c>
      <c r="Z27" s="123"/>
      <c r="AA27" s="124"/>
    </row>
    <row r="28" spans="1:27" s="24" customFormat="1" ht="31.5" outlineLevel="6">
      <c r="A28" s="32" t="s">
        <v>97</v>
      </c>
      <c r="B28" s="33" t="s">
        <v>19</v>
      </c>
      <c r="C28" s="33" t="s">
        <v>253</v>
      </c>
      <c r="D28" s="33" t="s">
        <v>98</v>
      </c>
      <c r="E28" s="33"/>
      <c r="F28" s="63">
        <v>7.06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63">
        <v>7.06</v>
      </c>
      <c r="Y28" s="76">
        <f t="shared" si="1"/>
        <v>100</v>
      </c>
      <c r="Z28" s="123"/>
      <c r="AA28" s="124"/>
    </row>
    <row r="29" spans="1:27" s="22" customFormat="1" ht="15.75" outlineLevel="6">
      <c r="A29" s="5" t="s">
        <v>346</v>
      </c>
      <c r="B29" s="6" t="s">
        <v>19</v>
      </c>
      <c r="C29" s="6" t="s">
        <v>253</v>
      </c>
      <c r="D29" s="6" t="s">
        <v>347</v>
      </c>
      <c r="E29" s="6"/>
      <c r="F29" s="62">
        <f>F30+F31</f>
        <v>92.94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62">
        <f>X30+X31</f>
        <v>1</v>
      </c>
      <c r="Y29" s="76">
        <f t="shared" si="1"/>
        <v>1.0759629868732516</v>
      </c>
      <c r="Z29" s="82"/>
      <c r="AA29" s="120"/>
    </row>
    <row r="30" spans="1:27" s="22" customFormat="1" ht="15.75" outlineLevel="6">
      <c r="A30" s="32" t="s">
        <v>348</v>
      </c>
      <c r="B30" s="33" t="s">
        <v>19</v>
      </c>
      <c r="C30" s="33" t="s">
        <v>253</v>
      </c>
      <c r="D30" s="33" t="s">
        <v>349</v>
      </c>
      <c r="E30" s="33"/>
      <c r="F30" s="63">
        <v>92.94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63">
        <v>1</v>
      </c>
      <c r="Y30" s="76">
        <f t="shared" si="1"/>
        <v>1.0759629868732516</v>
      </c>
      <c r="Z30" s="82"/>
      <c r="AA30" s="120"/>
    </row>
    <row r="31" spans="1:27" s="22" customFormat="1" ht="15.75" outlineLevel="6">
      <c r="A31" s="32" t="s">
        <v>232</v>
      </c>
      <c r="B31" s="33" t="s">
        <v>19</v>
      </c>
      <c r="C31" s="33" t="s">
        <v>253</v>
      </c>
      <c r="D31" s="33" t="s">
        <v>214</v>
      </c>
      <c r="E31" s="33"/>
      <c r="F31" s="63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63">
        <v>0</v>
      </c>
      <c r="Y31" s="76">
        <v>0</v>
      </c>
      <c r="Z31" s="82"/>
      <c r="AA31" s="120"/>
    </row>
    <row r="32" spans="1:27" s="24" customFormat="1" ht="15.75" outlineLevel="6">
      <c r="A32" s="5" t="s">
        <v>99</v>
      </c>
      <c r="B32" s="6" t="s">
        <v>19</v>
      </c>
      <c r="C32" s="6" t="s">
        <v>253</v>
      </c>
      <c r="D32" s="6" t="s">
        <v>100</v>
      </c>
      <c r="E32" s="6"/>
      <c r="F32" s="62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62">
        <f>X33+X34</f>
        <v>2.663</v>
      </c>
      <c r="Y32" s="76">
        <f t="shared" si="1"/>
        <v>53.26</v>
      </c>
      <c r="Z32" s="123"/>
      <c r="AA32" s="124"/>
    </row>
    <row r="33" spans="1:27" s="24" customFormat="1" ht="21.75" customHeight="1" outlineLevel="6">
      <c r="A33" s="32" t="s">
        <v>101</v>
      </c>
      <c r="B33" s="33" t="s">
        <v>19</v>
      </c>
      <c r="C33" s="33" t="s">
        <v>253</v>
      </c>
      <c r="D33" s="33" t="s">
        <v>103</v>
      </c>
      <c r="E33" s="33"/>
      <c r="F33" s="63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63">
        <v>0</v>
      </c>
      <c r="Y33" s="76">
        <v>0</v>
      </c>
      <c r="Z33" s="123"/>
      <c r="AA33" s="124"/>
    </row>
    <row r="34" spans="1:27" s="24" customFormat="1" ht="15.75" outlineLevel="6">
      <c r="A34" s="32" t="s">
        <v>102</v>
      </c>
      <c r="B34" s="33" t="s">
        <v>19</v>
      </c>
      <c r="C34" s="33" t="s">
        <v>253</v>
      </c>
      <c r="D34" s="33" t="s">
        <v>104</v>
      </c>
      <c r="E34" s="33"/>
      <c r="F34" s="63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63">
        <v>2.663</v>
      </c>
      <c r="Y34" s="76">
        <f t="shared" si="1"/>
        <v>53.26</v>
      </c>
      <c r="Z34" s="123"/>
      <c r="AA34" s="124"/>
    </row>
    <row r="35" spans="1:27" s="22" customFormat="1" ht="31.5" customHeight="1" outlineLevel="6">
      <c r="A35" s="35" t="s">
        <v>197</v>
      </c>
      <c r="B35" s="18" t="s">
        <v>19</v>
      </c>
      <c r="C35" s="18" t="s">
        <v>254</v>
      </c>
      <c r="D35" s="18" t="s">
        <v>5</v>
      </c>
      <c r="E35" s="18"/>
      <c r="F35" s="61">
        <f>F36+F41</f>
        <v>1586.4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61">
        <f>X36+X41</f>
        <v>884.8040000000001</v>
      </c>
      <c r="Y35" s="76">
        <f t="shared" si="1"/>
        <v>55.77433182047403</v>
      </c>
      <c r="Z35" s="82"/>
      <c r="AA35" s="120"/>
    </row>
    <row r="36" spans="1:27" s="22" customFormat="1" ht="31.5" outlineLevel="6">
      <c r="A36" s="5" t="s">
        <v>94</v>
      </c>
      <c r="B36" s="6" t="s">
        <v>19</v>
      </c>
      <c r="C36" s="6" t="s">
        <v>254</v>
      </c>
      <c r="D36" s="6" t="s">
        <v>93</v>
      </c>
      <c r="E36" s="6"/>
      <c r="F36" s="62">
        <f>F37+F38+F39+F40</f>
        <v>1586.4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62">
        <f>X37+X38+X39+X40</f>
        <v>884.8040000000001</v>
      </c>
      <c r="Y36" s="76">
        <f t="shared" si="1"/>
        <v>55.77433182047403</v>
      </c>
      <c r="Z36" s="82"/>
      <c r="AA36" s="120"/>
    </row>
    <row r="37" spans="1:27" s="22" customFormat="1" ht="31.5" outlineLevel="6">
      <c r="A37" s="32" t="s">
        <v>242</v>
      </c>
      <c r="B37" s="33" t="s">
        <v>19</v>
      </c>
      <c r="C37" s="33" t="s">
        <v>254</v>
      </c>
      <c r="D37" s="33" t="s">
        <v>91</v>
      </c>
      <c r="E37" s="33"/>
      <c r="F37" s="63">
        <v>1089.4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63">
        <v>668.951</v>
      </c>
      <c r="Y37" s="76">
        <f t="shared" si="1"/>
        <v>61.405452542684046</v>
      </c>
      <c r="Z37" s="82"/>
      <c r="AA37" s="126"/>
    </row>
    <row r="38" spans="1:27" s="22" customFormat="1" ht="31.5" outlineLevel="6">
      <c r="A38" s="32" t="s">
        <v>247</v>
      </c>
      <c r="B38" s="33" t="s">
        <v>19</v>
      </c>
      <c r="C38" s="33" t="s">
        <v>254</v>
      </c>
      <c r="D38" s="33" t="s">
        <v>92</v>
      </c>
      <c r="E38" s="33"/>
      <c r="F38" s="63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63">
        <v>0</v>
      </c>
      <c r="Y38" s="76">
        <f t="shared" si="1"/>
        <v>0</v>
      </c>
      <c r="Z38" s="82"/>
      <c r="AA38" s="120"/>
    </row>
    <row r="39" spans="1:27" s="22" customFormat="1" ht="63" outlineLevel="6">
      <c r="A39" s="32" t="s">
        <v>350</v>
      </c>
      <c r="B39" s="33" t="s">
        <v>19</v>
      </c>
      <c r="C39" s="33" t="s">
        <v>254</v>
      </c>
      <c r="D39" s="33" t="s">
        <v>351</v>
      </c>
      <c r="E39" s="33"/>
      <c r="F39" s="63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63">
        <v>0</v>
      </c>
      <c r="Y39" s="76">
        <f t="shared" si="1"/>
        <v>0</v>
      </c>
      <c r="Z39" s="82"/>
      <c r="AA39" s="120"/>
    </row>
    <row r="40" spans="1:27" s="22" customFormat="1" ht="47.25" outlineLevel="6">
      <c r="A40" s="32" t="s">
        <v>243</v>
      </c>
      <c r="B40" s="33" t="s">
        <v>19</v>
      </c>
      <c r="C40" s="33" t="s">
        <v>254</v>
      </c>
      <c r="D40" s="33" t="s">
        <v>244</v>
      </c>
      <c r="E40" s="33"/>
      <c r="F40" s="63">
        <v>300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63">
        <v>215.853</v>
      </c>
      <c r="Y40" s="76">
        <f t="shared" si="1"/>
        <v>71.951</v>
      </c>
      <c r="Z40" s="82"/>
      <c r="AA40" s="120"/>
    </row>
    <row r="41" spans="1:27" s="22" customFormat="1" ht="15.75" outlineLevel="6">
      <c r="A41" s="35" t="s">
        <v>137</v>
      </c>
      <c r="B41" s="18" t="s">
        <v>19</v>
      </c>
      <c r="C41" s="18" t="s">
        <v>255</v>
      </c>
      <c r="D41" s="18" t="s">
        <v>5</v>
      </c>
      <c r="E41" s="18"/>
      <c r="F41" s="61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61">
        <f>X42</f>
        <v>0</v>
      </c>
      <c r="Y41" s="76">
        <v>0</v>
      </c>
      <c r="Z41" s="82"/>
      <c r="AA41" s="120"/>
    </row>
    <row r="42" spans="1:27" s="22" customFormat="1" ht="15.75" outlineLevel="6">
      <c r="A42" s="68" t="s">
        <v>109</v>
      </c>
      <c r="B42" s="67" t="s">
        <v>19</v>
      </c>
      <c r="C42" s="67" t="s">
        <v>255</v>
      </c>
      <c r="D42" s="67" t="s">
        <v>215</v>
      </c>
      <c r="E42" s="67"/>
      <c r="F42" s="69">
        <v>0</v>
      </c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2"/>
      <c r="X42" s="69">
        <v>0</v>
      </c>
      <c r="Y42" s="76">
        <v>0</v>
      </c>
      <c r="Z42" s="82"/>
      <c r="AA42" s="120"/>
    </row>
    <row r="43" spans="1:27" s="22" customFormat="1" ht="49.5" customHeight="1" outlineLevel="3">
      <c r="A43" s="8" t="s">
        <v>28</v>
      </c>
      <c r="B43" s="9" t="s">
        <v>7</v>
      </c>
      <c r="C43" s="9" t="s">
        <v>249</v>
      </c>
      <c r="D43" s="9" t="s">
        <v>5</v>
      </c>
      <c r="E43" s="9"/>
      <c r="F43" s="60">
        <f>F44</f>
        <v>6535.5779299999995</v>
      </c>
      <c r="G43" s="60">
        <f aca="true" t="shared" si="7" ref="G43:V46">G44</f>
        <v>8918.7</v>
      </c>
      <c r="H43" s="60">
        <f t="shared" si="7"/>
        <v>8918.7</v>
      </c>
      <c r="I43" s="60">
        <f t="shared" si="7"/>
        <v>8918.7</v>
      </c>
      <c r="J43" s="60">
        <f t="shared" si="7"/>
        <v>8918.7</v>
      </c>
      <c r="K43" s="60">
        <f t="shared" si="7"/>
        <v>8918.7</v>
      </c>
      <c r="L43" s="60">
        <f t="shared" si="7"/>
        <v>8918.7</v>
      </c>
      <c r="M43" s="60">
        <f t="shared" si="7"/>
        <v>8918.7</v>
      </c>
      <c r="N43" s="60">
        <f t="shared" si="7"/>
        <v>8918.7</v>
      </c>
      <c r="O43" s="60">
        <f t="shared" si="7"/>
        <v>8918.7</v>
      </c>
      <c r="P43" s="60">
        <f t="shared" si="7"/>
        <v>8918.7</v>
      </c>
      <c r="Q43" s="60">
        <f t="shared" si="7"/>
        <v>8918.7</v>
      </c>
      <c r="R43" s="60">
        <f t="shared" si="7"/>
        <v>8918.7</v>
      </c>
      <c r="S43" s="60">
        <f t="shared" si="7"/>
        <v>8918.7</v>
      </c>
      <c r="T43" s="60">
        <f t="shared" si="7"/>
        <v>8918.7</v>
      </c>
      <c r="U43" s="60">
        <f t="shared" si="7"/>
        <v>8918.7</v>
      </c>
      <c r="V43" s="60">
        <f t="shared" si="7"/>
        <v>8918.7</v>
      </c>
      <c r="W43" s="94"/>
      <c r="X43" s="60">
        <f>X44</f>
        <v>3660.9640000000004</v>
      </c>
      <c r="Y43" s="76">
        <f t="shared" si="1"/>
        <v>56.0159183963705</v>
      </c>
      <c r="Z43" s="82"/>
      <c r="AA43" s="120"/>
    </row>
    <row r="44" spans="1:27" s="22" customFormat="1" ht="33.75" customHeight="1" outlineLevel="3">
      <c r="A44" s="20" t="s">
        <v>133</v>
      </c>
      <c r="B44" s="9" t="s">
        <v>7</v>
      </c>
      <c r="C44" s="9" t="s">
        <v>250</v>
      </c>
      <c r="D44" s="9" t="s">
        <v>5</v>
      </c>
      <c r="E44" s="9"/>
      <c r="F44" s="60">
        <f>F45</f>
        <v>6535.5779299999995</v>
      </c>
      <c r="G44" s="60">
        <f aca="true" t="shared" si="8" ref="G44:V44">G46</f>
        <v>8918.7</v>
      </c>
      <c r="H44" s="60">
        <f t="shared" si="8"/>
        <v>8918.7</v>
      </c>
      <c r="I44" s="60">
        <f t="shared" si="8"/>
        <v>8918.7</v>
      </c>
      <c r="J44" s="60">
        <f t="shared" si="8"/>
        <v>8918.7</v>
      </c>
      <c r="K44" s="60">
        <f t="shared" si="8"/>
        <v>8918.7</v>
      </c>
      <c r="L44" s="60">
        <f t="shared" si="8"/>
        <v>8918.7</v>
      </c>
      <c r="M44" s="60">
        <f t="shared" si="8"/>
        <v>8918.7</v>
      </c>
      <c r="N44" s="60">
        <f t="shared" si="8"/>
        <v>8918.7</v>
      </c>
      <c r="O44" s="60">
        <f t="shared" si="8"/>
        <v>8918.7</v>
      </c>
      <c r="P44" s="60">
        <f t="shared" si="8"/>
        <v>8918.7</v>
      </c>
      <c r="Q44" s="60">
        <f t="shared" si="8"/>
        <v>8918.7</v>
      </c>
      <c r="R44" s="60">
        <f t="shared" si="8"/>
        <v>8918.7</v>
      </c>
      <c r="S44" s="60">
        <f t="shared" si="8"/>
        <v>8918.7</v>
      </c>
      <c r="T44" s="60">
        <f t="shared" si="8"/>
        <v>8918.7</v>
      </c>
      <c r="U44" s="60">
        <f t="shared" si="8"/>
        <v>8918.7</v>
      </c>
      <c r="V44" s="60">
        <f t="shared" si="8"/>
        <v>8918.7</v>
      </c>
      <c r="W44" s="94"/>
      <c r="X44" s="60">
        <f>X45</f>
        <v>3660.9640000000004</v>
      </c>
      <c r="Y44" s="76">
        <f t="shared" si="1"/>
        <v>56.0159183963705</v>
      </c>
      <c r="Z44" s="82"/>
      <c r="AA44" s="120"/>
    </row>
    <row r="45" spans="1:27" s="22" customFormat="1" ht="37.5" customHeight="1" outlineLevel="3">
      <c r="A45" s="20" t="s">
        <v>135</v>
      </c>
      <c r="B45" s="9" t="s">
        <v>7</v>
      </c>
      <c r="C45" s="9" t="s">
        <v>251</v>
      </c>
      <c r="D45" s="9" t="s">
        <v>5</v>
      </c>
      <c r="E45" s="9"/>
      <c r="F45" s="60">
        <f>F46</f>
        <v>6535.5779299999995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94"/>
      <c r="X45" s="60">
        <f>X46</f>
        <v>3660.9640000000004</v>
      </c>
      <c r="Y45" s="76">
        <f t="shared" si="1"/>
        <v>56.0159183963705</v>
      </c>
      <c r="Z45" s="82"/>
      <c r="AA45" s="120"/>
    </row>
    <row r="46" spans="1:27" s="22" customFormat="1" ht="47.25" outlineLevel="4">
      <c r="A46" s="36" t="s">
        <v>196</v>
      </c>
      <c r="B46" s="18" t="s">
        <v>7</v>
      </c>
      <c r="C46" s="18" t="s">
        <v>253</v>
      </c>
      <c r="D46" s="18" t="s">
        <v>5</v>
      </c>
      <c r="E46" s="18"/>
      <c r="F46" s="61">
        <f>F47+F51+F53</f>
        <v>6535.5779299999995</v>
      </c>
      <c r="G46" s="62">
        <f t="shared" si="7"/>
        <v>8918.7</v>
      </c>
      <c r="H46" s="62">
        <f t="shared" si="7"/>
        <v>8918.7</v>
      </c>
      <c r="I46" s="62">
        <f t="shared" si="7"/>
        <v>8918.7</v>
      </c>
      <c r="J46" s="62">
        <f t="shared" si="7"/>
        <v>8918.7</v>
      </c>
      <c r="K46" s="62">
        <f t="shared" si="7"/>
        <v>8918.7</v>
      </c>
      <c r="L46" s="62">
        <f t="shared" si="7"/>
        <v>8918.7</v>
      </c>
      <c r="M46" s="62">
        <f t="shared" si="7"/>
        <v>8918.7</v>
      </c>
      <c r="N46" s="62">
        <f t="shared" si="7"/>
        <v>8918.7</v>
      </c>
      <c r="O46" s="62">
        <f t="shared" si="7"/>
        <v>8918.7</v>
      </c>
      <c r="P46" s="62">
        <f t="shared" si="7"/>
        <v>8918.7</v>
      </c>
      <c r="Q46" s="62">
        <f t="shared" si="7"/>
        <v>8918.7</v>
      </c>
      <c r="R46" s="62">
        <f t="shared" si="7"/>
        <v>8918.7</v>
      </c>
      <c r="S46" s="62">
        <f t="shared" si="7"/>
        <v>8918.7</v>
      </c>
      <c r="T46" s="62">
        <f t="shared" si="7"/>
        <v>8918.7</v>
      </c>
      <c r="U46" s="62">
        <f t="shared" si="7"/>
        <v>8918.7</v>
      </c>
      <c r="V46" s="62">
        <f t="shared" si="7"/>
        <v>8918.7</v>
      </c>
      <c r="W46" s="94"/>
      <c r="X46" s="61">
        <f>X47+X51+X53</f>
        <v>3660.9640000000004</v>
      </c>
      <c r="Y46" s="76">
        <f t="shared" si="1"/>
        <v>56.0159183963705</v>
      </c>
      <c r="Z46" s="82"/>
      <c r="AA46" s="120"/>
    </row>
    <row r="47" spans="1:27" s="22" customFormat="1" ht="31.5" outlineLevel="5">
      <c r="A47" s="5" t="s">
        <v>94</v>
      </c>
      <c r="B47" s="6" t="s">
        <v>7</v>
      </c>
      <c r="C47" s="6" t="s">
        <v>253</v>
      </c>
      <c r="D47" s="6" t="s">
        <v>93</v>
      </c>
      <c r="E47" s="6"/>
      <c r="F47" s="62">
        <f>F48+F49+F50</f>
        <v>6382.4</v>
      </c>
      <c r="G47" s="62">
        <v>8918.7</v>
      </c>
      <c r="H47" s="62">
        <v>8918.7</v>
      </c>
      <c r="I47" s="62">
        <v>8918.7</v>
      </c>
      <c r="J47" s="62">
        <v>8918.7</v>
      </c>
      <c r="K47" s="62">
        <v>8918.7</v>
      </c>
      <c r="L47" s="62">
        <v>8918.7</v>
      </c>
      <c r="M47" s="62">
        <v>8918.7</v>
      </c>
      <c r="N47" s="62">
        <v>8918.7</v>
      </c>
      <c r="O47" s="62">
        <v>8918.7</v>
      </c>
      <c r="P47" s="62">
        <v>8918.7</v>
      </c>
      <c r="Q47" s="62">
        <v>8918.7</v>
      </c>
      <c r="R47" s="62">
        <v>8918.7</v>
      </c>
      <c r="S47" s="62">
        <v>8918.7</v>
      </c>
      <c r="T47" s="62">
        <v>8918.7</v>
      </c>
      <c r="U47" s="62">
        <v>8918.7</v>
      </c>
      <c r="V47" s="62">
        <v>8918.7</v>
      </c>
      <c r="W47" s="94"/>
      <c r="X47" s="62">
        <f>X48+X49+X50</f>
        <v>3634.8740000000003</v>
      </c>
      <c r="Y47" s="76">
        <f t="shared" si="1"/>
        <v>56.95152293807973</v>
      </c>
      <c r="Z47" s="82"/>
      <c r="AA47" s="120"/>
    </row>
    <row r="48" spans="1:27" s="22" customFormat="1" ht="31.5" outlineLevel="5">
      <c r="A48" s="32" t="s">
        <v>242</v>
      </c>
      <c r="B48" s="33" t="s">
        <v>7</v>
      </c>
      <c r="C48" s="33" t="s">
        <v>253</v>
      </c>
      <c r="D48" s="33" t="s">
        <v>91</v>
      </c>
      <c r="E48" s="33"/>
      <c r="F48" s="63">
        <v>4772.4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94"/>
      <c r="X48" s="63">
        <v>2791.878</v>
      </c>
      <c r="Y48" s="76">
        <f t="shared" si="1"/>
        <v>58.50050289162686</v>
      </c>
      <c r="Z48" s="82"/>
      <c r="AA48" s="120"/>
    </row>
    <row r="49" spans="1:27" s="22" customFormat="1" ht="31.5" outlineLevel="5">
      <c r="A49" s="32" t="s">
        <v>247</v>
      </c>
      <c r="B49" s="33" t="s">
        <v>7</v>
      </c>
      <c r="C49" s="33" t="s">
        <v>253</v>
      </c>
      <c r="D49" s="33" t="s">
        <v>92</v>
      </c>
      <c r="E49" s="33"/>
      <c r="F49" s="63">
        <v>10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94"/>
      <c r="X49" s="63">
        <v>0</v>
      </c>
      <c r="Y49" s="76">
        <f t="shared" si="1"/>
        <v>0</v>
      </c>
      <c r="Z49" s="82"/>
      <c r="AA49" s="120"/>
    </row>
    <row r="50" spans="1:27" s="22" customFormat="1" ht="47.25" outlineLevel="5">
      <c r="A50" s="32" t="s">
        <v>243</v>
      </c>
      <c r="B50" s="33" t="s">
        <v>7</v>
      </c>
      <c r="C50" s="33" t="s">
        <v>253</v>
      </c>
      <c r="D50" s="33" t="s">
        <v>244</v>
      </c>
      <c r="E50" s="33"/>
      <c r="F50" s="34">
        <v>1600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63">
        <v>842.996</v>
      </c>
      <c r="Y50" s="76">
        <f t="shared" si="1"/>
        <v>52.68725</v>
      </c>
      <c r="Z50" s="82"/>
      <c r="AA50" s="120"/>
    </row>
    <row r="51" spans="1:27" s="22" customFormat="1" ht="15.75" outlineLevel="5">
      <c r="A51" s="5" t="s">
        <v>95</v>
      </c>
      <c r="B51" s="6" t="s">
        <v>7</v>
      </c>
      <c r="C51" s="6" t="s">
        <v>253</v>
      </c>
      <c r="D51" s="6" t="s">
        <v>96</v>
      </c>
      <c r="E51" s="6"/>
      <c r="F51" s="62">
        <f>F52</f>
        <v>7.67793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94"/>
      <c r="X51" s="62">
        <f>X52</f>
        <v>0</v>
      </c>
      <c r="Y51" s="76">
        <f t="shared" si="1"/>
        <v>0</v>
      </c>
      <c r="Z51" s="82"/>
      <c r="AA51" s="120"/>
    </row>
    <row r="52" spans="1:27" s="22" customFormat="1" ht="31.5" outlineLevel="5">
      <c r="A52" s="32" t="s">
        <v>97</v>
      </c>
      <c r="B52" s="33" t="s">
        <v>7</v>
      </c>
      <c r="C52" s="33" t="s">
        <v>253</v>
      </c>
      <c r="D52" s="33" t="s">
        <v>98</v>
      </c>
      <c r="E52" s="33"/>
      <c r="F52" s="63">
        <v>7.67793</v>
      </c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94"/>
      <c r="X52" s="63">
        <v>0</v>
      </c>
      <c r="Y52" s="76">
        <f t="shared" si="1"/>
        <v>0</v>
      </c>
      <c r="Z52" s="82"/>
      <c r="AA52" s="120"/>
    </row>
    <row r="53" spans="1:27" s="22" customFormat="1" ht="15.75" outlineLevel="5">
      <c r="A53" s="5" t="s">
        <v>99</v>
      </c>
      <c r="B53" s="6" t="s">
        <v>7</v>
      </c>
      <c r="C53" s="6" t="s">
        <v>253</v>
      </c>
      <c r="D53" s="6" t="s">
        <v>100</v>
      </c>
      <c r="E53" s="6"/>
      <c r="F53" s="62">
        <f>F54+F55+F56</f>
        <v>145.5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94"/>
      <c r="X53" s="62">
        <f>X54+X55+X56</f>
        <v>26.09</v>
      </c>
      <c r="Y53" s="76">
        <f t="shared" si="1"/>
        <v>17.93127147766323</v>
      </c>
      <c r="Z53" s="82"/>
      <c r="AA53" s="120"/>
    </row>
    <row r="54" spans="1:27" s="22" customFormat="1" ht="15.75" outlineLevel="5">
      <c r="A54" s="32" t="s">
        <v>101</v>
      </c>
      <c r="B54" s="33" t="s">
        <v>7</v>
      </c>
      <c r="C54" s="33" t="s">
        <v>253</v>
      </c>
      <c r="D54" s="33" t="s">
        <v>103</v>
      </c>
      <c r="E54" s="33"/>
      <c r="F54" s="63">
        <v>11.2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94"/>
      <c r="X54" s="63">
        <v>1.615</v>
      </c>
      <c r="Y54" s="76">
        <f t="shared" si="1"/>
        <v>14.41964285714286</v>
      </c>
      <c r="Z54" s="82"/>
      <c r="AA54" s="120"/>
    </row>
    <row r="55" spans="1:27" s="22" customFormat="1" ht="15.75" outlineLevel="5">
      <c r="A55" s="32" t="s">
        <v>102</v>
      </c>
      <c r="B55" s="33" t="s">
        <v>7</v>
      </c>
      <c r="C55" s="33" t="s">
        <v>253</v>
      </c>
      <c r="D55" s="33" t="s">
        <v>104</v>
      </c>
      <c r="E55" s="33"/>
      <c r="F55" s="63">
        <v>40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94"/>
      <c r="X55" s="63">
        <v>9.355</v>
      </c>
      <c r="Y55" s="76">
        <f t="shared" si="1"/>
        <v>23.3875</v>
      </c>
      <c r="Z55" s="82"/>
      <c r="AA55" s="120"/>
    </row>
    <row r="56" spans="1:27" s="22" customFormat="1" ht="15.75" outlineLevel="5">
      <c r="A56" s="32" t="s">
        <v>353</v>
      </c>
      <c r="B56" s="33" t="s">
        <v>7</v>
      </c>
      <c r="C56" s="33" t="s">
        <v>253</v>
      </c>
      <c r="D56" s="33" t="s">
        <v>352</v>
      </c>
      <c r="E56" s="33"/>
      <c r="F56" s="63">
        <v>94.3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94"/>
      <c r="X56" s="63">
        <v>15.12</v>
      </c>
      <c r="Y56" s="76">
        <f t="shared" si="1"/>
        <v>16.033934252386</v>
      </c>
      <c r="Z56" s="82"/>
      <c r="AA56" s="120"/>
    </row>
    <row r="57" spans="1:27" s="22" customFormat="1" ht="15.75" outlineLevel="5">
      <c r="A57" s="8" t="s">
        <v>192</v>
      </c>
      <c r="B57" s="9" t="s">
        <v>193</v>
      </c>
      <c r="C57" s="9" t="s">
        <v>249</v>
      </c>
      <c r="D57" s="9" t="s">
        <v>5</v>
      </c>
      <c r="E57" s="9"/>
      <c r="F57" s="60">
        <f>F58</f>
        <v>431.262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94"/>
      <c r="X57" s="60">
        <f>X58</f>
        <v>317.95</v>
      </c>
      <c r="Y57" s="76">
        <f t="shared" si="1"/>
        <v>73.72548474013476</v>
      </c>
      <c r="Z57" s="82"/>
      <c r="AA57" s="120"/>
    </row>
    <row r="58" spans="1:27" s="22" customFormat="1" ht="31.5" outlineLevel="5">
      <c r="A58" s="20" t="s">
        <v>133</v>
      </c>
      <c r="B58" s="9" t="s">
        <v>193</v>
      </c>
      <c r="C58" s="9" t="s">
        <v>250</v>
      </c>
      <c r="D58" s="9" t="s">
        <v>5</v>
      </c>
      <c r="E58" s="9"/>
      <c r="F58" s="60">
        <f>F59</f>
        <v>431.262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94"/>
      <c r="X58" s="60">
        <f>X59</f>
        <v>317.95</v>
      </c>
      <c r="Y58" s="76">
        <f t="shared" si="1"/>
        <v>73.72548474013476</v>
      </c>
      <c r="Z58" s="82"/>
      <c r="AA58" s="120"/>
    </row>
    <row r="59" spans="1:27" s="22" customFormat="1" ht="31.5" outlineLevel="5">
      <c r="A59" s="20" t="s">
        <v>135</v>
      </c>
      <c r="B59" s="9" t="s">
        <v>193</v>
      </c>
      <c r="C59" s="9" t="s">
        <v>251</v>
      </c>
      <c r="D59" s="9" t="s">
        <v>5</v>
      </c>
      <c r="E59" s="9"/>
      <c r="F59" s="60">
        <f>F60</f>
        <v>431.262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94"/>
      <c r="X59" s="60">
        <f>X60</f>
        <v>317.95</v>
      </c>
      <c r="Y59" s="76">
        <f t="shared" si="1"/>
        <v>73.72548474013476</v>
      </c>
      <c r="Z59" s="82"/>
      <c r="AA59" s="120"/>
    </row>
    <row r="60" spans="1:27" s="22" customFormat="1" ht="31.5" outlineLevel="5">
      <c r="A60" s="35" t="s">
        <v>194</v>
      </c>
      <c r="B60" s="18" t="s">
        <v>193</v>
      </c>
      <c r="C60" s="18" t="s">
        <v>256</v>
      </c>
      <c r="D60" s="18" t="s">
        <v>5</v>
      </c>
      <c r="E60" s="18"/>
      <c r="F60" s="61">
        <f>F61</f>
        <v>431.262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94"/>
      <c r="X60" s="61">
        <f>X61</f>
        <v>317.95</v>
      </c>
      <c r="Y60" s="76">
        <f t="shared" si="1"/>
        <v>73.72548474013476</v>
      </c>
      <c r="Z60" s="82"/>
      <c r="AA60" s="120"/>
    </row>
    <row r="61" spans="1:27" s="22" customFormat="1" ht="15.75" outlineLevel="5">
      <c r="A61" s="5" t="s">
        <v>95</v>
      </c>
      <c r="B61" s="6" t="s">
        <v>193</v>
      </c>
      <c r="C61" s="6" t="s">
        <v>256</v>
      </c>
      <c r="D61" s="6" t="s">
        <v>96</v>
      </c>
      <c r="E61" s="6"/>
      <c r="F61" s="62">
        <f>F62</f>
        <v>431.262</v>
      </c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94"/>
      <c r="X61" s="62">
        <f>X62</f>
        <v>317.95</v>
      </c>
      <c r="Y61" s="76">
        <f t="shared" si="1"/>
        <v>73.72548474013476</v>
      </c>
      <c r="Z61" s="82"/>
      <c r="AA61" s="120"/>
    </row>
    <row r="62" spans="1:27" s="22" customFormat="1" ht="31.5" outlineLevel="5">
      <c r="A62" s="32" t="s">
        <v>97</v>
      </c>
      <c r="B62" s="33" t="s">
        <v>193</v>
      </c>
      <c r="C62" s="33" t="s">
        <v>256</v>
      </c>
      <c r="D62" s="33" t="s">
        <v>98</v>
      </c>
      <c r="E62" s="33"/>
      <c r="F62" s="63">
        <v>431.262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94"/>
      <c r="X62" s="63">
        <v>317.95</v>
      </c>
      <c r="Y62" s="76">
        <f t="shared" si="1"/>
        <v>73.72548474013476</v>
      </c>
      <c r="Z62" s="82"/>
      <c r="AA62" s="120"/>
    </row>
    <row r="63" spans="1:27" s="22" customFormat="1" ht="50.25" customHeight="1" outlineLevel="3">
      <c r="A63" s="8" t="s">
        <v>29</v>
      </c>
      <c r="B63" s="9" t="s">
        <v>8</v>
      </c>
      <c r="C63" s="9" t="s">
        <v>249</v>
      </c>
      <c r="D63" s="9" t="s">
        <v>5</v>
      </c>
      <c r="E63" s="9"/>
      <c r="F63" s="60">
        <f>F64</f>
        <v>5248.334</v>
      </c>
      <c r="G63" s="60">
        <f aca="true" t="shared" si="9" ref="G63:V66">G64</f>
        <v>3284.2</v>
      </c>
      <c r="H63" s="60">
        <f t="shared" si="9"/>
        <v>3284.2</v>
      </c>
      <c r="I63" s="60">
        <f t="shared" si="9"/>
        <v>3284.2</v>
      </c>
      <c r="J63" s="60">
        <f t="shared" si="9"/>
        <v>3284.2</v>
      </c>
      <c r="K63" s="60">
        <f t="shared" si="9"/>
        <v>3284.2</v>
      </c>
      <c r="L63" s="60">
        <f t="shared" si="9"/>
        <v>3284.2</v>
      </c>
      <c r="M63" s="60">
        <f t="shared" si="9"/>
        <v>3284.2</v>
      </c>
      <c r="N63" s="60">
        <f t="shared" si="9"/>
        <v>3284.2</v>
      </c>
      <c r="O63" s="60">
        <f t="shared" si="9"/>
        <v>3284.2</v>
      </c>
      <c r="P63" s="60">
        <f t="shared" si="9"/>
        <v>3284.2</v>
      </c>
      <c r="Q63" s="60">
        <f t="shared" si="9"/>
        <v>3284.2</v>
      </c>
      <c r="R63" s="60">
        <f t="shared" si="9"/>
        <v>3284.2</v>
      </c>
      <c r="S63" s="60">
        <f t="shared" si="9"/>
        <v>3284.2</v>
      </c>
      <c r="T63" s="60">
        <f t="shared" si="9"/>
        <v>3284.2</v>
      </c>
      <c r="U63" s="60">
        <f t="shared" si="9"/>
        <v>3284.2</v>
      </c>
      <c r="V63" s="60">
        <f t="shared" si="9"/>
        <v>3284.2</v>
      </c>
      <c r="W63" s="94"/>
      <c r="X63" s="60">
        <f>X64</f>
        <v>2915.277</v>
      </c>
      <c r="Y63" s="76">
        <f t="shared" si="1"/>
        <v>55.546712537731025</v>
      </c>
      <c r="Z63" s="82"/>
      <c r="AA63" s="120"/>
    </row>
    <row r="64" spans="1:27" s="22" customFormat="1" ht="31.5" outlineLevel="3">
      <c r="A64" s="20" t="s">
        <v>133</v>
      </c>
      <c r="B64" s="9" t="s">
        <v>8</v>
      </c>
      <c r="C64" s="9" t="s">
        <v>250</v>
      </c>
      <c r="D64" s="9" t="s">
        <v>5</v>
      </c>
      <c r="E64" s="9"/>
      <c r="F64" s="60">
        <f>F65</f>
        <v>5248.334</v>
      </c>
      <c r="G64" s="60">
        <f aca="true" t="shared" si="10" ref="G64:V64">G66</f>
        <v>3284.2</v>
      </c>
      <c r="H64" s="60">
        <f t="shared" si="10"/>
        <v>3284.2</v>
      </c>
      <c r="I64" s="60">
        <f t="shared" si="10"/>
        <v>3284.2</v>
      </c>
      <c r="J64" s="60">
        <f t="shared" si="10"/>
        <v>3284.2</v>
      </c>
      <c r="K64" s="60">
        <f t="shared" si="10"/>
        <v>3284.2</v>
      </c>
      <c r="L64" s="60">
        <f t="shared" si="10"/>
        <v>3284.2</v>
      </c>
      <c r="M64" s="60">
        <f t="shared" si="10"/>
        <v>3284.2</v>
      </c>
      <c r="N64" s="60">
        <f t="shared" si="10"/>
        <v>3284.2</v>
      </c>
      <c r="O64" s="60">
        <f t="shared" si="10"/>
        <v>3284.2</v>
      </c>
      <c r="P64" s="60">
        <f t="shared" si="10"/>
        <v>3284.2</v>
      </c>
      <c r="Q64" s="60">
        <f t="shared" si="10"/>
        <v>3284.2</v>
      </c>
      <c r="R64" s="60">
        <f t="shared" si="10"/>
        <v>3284.2</v>
      </c>
      <c r="S64" s="60">
        <f t="shared" si="10"/>
        <v>3284.2</v>
      </c>
      <c r="T64" s="60">
        <f t="shared" si="10"/>
        <v>3284.2</v>
      </c>
      <c r="U64" s="60">
        <f t="shared" si="10"/>
        <v>3284.2</v>
      </c>
      <c r="V64" s="60">
        <f t="shared" si="10"/>
        <v>3284.2</v>
      </c>
      <c r="W64" s="94"/>
      <c r="X64" s="60">
        <f>X65</f>
        <v>2915.277</v>
      </c>
      <c r="Y64" s="76">
        <f t="shared" si="1"/>
        <v>55.546712537731025</v>
      </c>
      <c r="Z64" s="82"/>
      <c r="AA64" s="120"/>
    </row>
    <row r="65" spans="1:27" s="22" customFormat="1" ht="31.5" outlineLevel="3">
      <c r="A65" s="20" t="s">
        <v>135</v>
      </c>
      <c r="B65" s="9" t="s">
        <v>8</v>
      </c>
      <c r="C65" s="9" t="s">
        <v>251</v>
      </c>
      <c r="D65" s="9" t="s">
        <v>5</v>
      </c>
      <c r="E65" s="9"/>
      <c r="F65" s="60">
        <f>F66</f>
        <v>5248.334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94"/>
      <c r="X65" s="60">
        <f>X66</f>
        <v>2915.277</v>
      </c>
      <c r="Y65" s="76">
        <f t="shared" si="1"/>
        <v>55.546712537731025</v>
      </c>
      <c r="Z65" s="82"/>
      <c r="AA65" s="120"/>
    </row>
    <row r="66" spans="1:27" s="22" customFormat="1" ht="47.25" outlineLevel="4">
      <c r="A66" s="36" t="s">
        <v>196</v>
      </c>
      <c r="B66" s="18" t="s">
        <v>8</v>
      </c>
      <c r="C66" s="18" t="s">
        <v>253</v>
      </c>
      <c r="D66" s="18" t="s">
        <v>5</v>
      </c>
      <c r="E66" s="18"/>
      <c r="F66" s="61">
        <f>F67</f>
        <v>5248.334</v>
      </c>
      <c r="G66" s="62">
        <f t="shared" si="9"/>
        <v>3284.2</v>
      </c>
      <c r="H66" s="62">
        <f t="shared" si="9"/>
        <v>3284.2</v>
      </c>
      <c r="I66" s="62">
        <f t="shared" si="9"/>
        <v>3284.2</v>
      </c>
      <c r="J66" s="62">
        <f t="shared" si="9"/>
        <v>3284.2</v>
      </c>
      <c r="K66" s="62">
        <f t="shared" si="9"/>
        <v>3284.2</v>
      </c>
      <c r="L66" s="62">
        <f t="shared" si="9"/>
        <v>3284.2</v>
      </c>
      <c r="M66" s="62">
        <f t="shared" si="9"/>
        <v>3284.2</v>
      </c>
      <c r="N66" s="62">
        <f t="shared" si="9"/>
        <v>3284.2</v>
      </c>
      <c r="O66" s="62">
        <f t="shared" si="9"/>
        <v>3284.2</v>
      </c>
      <c r="P66" s="62">
        <f t="shared" si="9"/>
        <v>3284.2</v>
      </c>
      <c r="Q66" s="62">
        <f t="shared" si="9"/>
        <v>3284.2</v>
      </c>
      <c r="R66" s="62">
        <f t="shared" si="9"/>
        <v>3284.2</v>
      </c>
      <c r="S66" s="62">
        <f t="shared" si="9"/>
        <v>3284.2</v>
      </c>
      <c r="T66" s="62">
        <f t="shared" si="9"/>
        <v>3284.2</v>
      </c>
      <c r="U66" s="62">
        <f t="shared" si="9"/>
        <v>3284.2</v>
      </c>
      <c r="V66" s="62">
        <f t="shared" si="9"/>
        <v>3284.2</v>
      </c>
      <c r="W66" s="94"/>
      <c r="X66" s="61">
        <f>X67</f>
        <v>2915.277</v>
      </c>
      <c r="Y66" s="76">
        <f t="shared" si="1"/>
        <v>55.546712537731025</v>
      </c>
      <c r="Z66" s="82"/>
      <c r="AA66" s="120"/>
    </row>
    <row r="67" spans="1:27" s="22" customFormat="1" ht="31.5" outlineLevel="5">
      <c r="A67" s="5" t="s">
        <v>94</v>
      </c>
      <c r="B67" s="6" t="s">
        <v>8</v>
      </c>
      <c r="C67" s="6" t="s">
        <v>253</v>
      </c>
      <c r="D67" s="6" t="s">
        <v>93</v>
      </c>
      <c r="E67" s="6"/>
      <c r="F67" s="62">
        <f>F68+F69+F70</f>
        <v>5248.334</v>
      </c>
      <c r="G67" s="62">
        <v>3284.2</v>
      </c>
      <c r="H67" s="62">
        <v>3284.2</v>
      </c>
      <c r="I67" s="62">
        <v>3284.2</v>
      </c>
      <c r="J67" s="62">
        <v>3284.2</v>
      </c>
      <c r="K67" s="62">
        <v>3284.2</v>
      </c>
      <c r="L67" s="62">
        <v>3284.2</v>
      </c>
      <c r="M67" s="62">
        <v>3284.2</v>
      </c>
      <c r="N67" s="62">
        <v>3284.2</v>
      </c>
      <c r="O67" s="62">
        <v>3284.2</v>
      </c>
      <c r="P67" s="62">
        <v>3284.2</v>
      </c>
      <c r="Q67" s="62">
        <v>3284.2</v>
      </c>
      <c r="R67" s="62">
        <v>3284.2</v>
      </c>
      <c r="S67" s="62">
        <v>3284.2</v>
      </c>
      <c r="T67" s="62">
        <v>3284.2</v>
      </c>
      <c r="U67" s="62">
        <v>3284.2</v>
      </c>
      <c r="V67" s="62">
        <v>3284.2</v>
      </c>
      <c r="W67" s="94"/>
      <c r="X67" s="62">
        <f>X68+X69+X70</f>
        <v>2915.277</v>
      </c>
      <c r="Y67" s="76">
        <f t="shared" si="1"/>
        <v>55.546712537731025</v>
      </c>
      <c r="Z67" s="82"/>
      <c r="AA67" s="120"/>
    </row>
    <row r="68" spans="1:27" s="22" customFormat="1" ht="31.5" outlineLevel="5">
      <c r="A68" s="32" t="s">
        <v>242</v>
      </c>
      <c r="B68" s="33" t="s">
        <v>8</v>
      </c>
      <c r="C68" s="33" t="s">
        <v>253</v>
      </c>
      <c r="D68" s="33" t="s">
        <v>91</v>
      </c>
      <c r="E68" s="33"/>
      <c r="F68" s="63">
        <v>4040.934</v>
      </c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94"/>
      <c r="X68" s="63">
        <v>2224.852</v>
      </c>
      <c r="Y68" s="76">
        <f t="shared" si="1"/>
        <v>55.05786533509331</v>
      </c>
      <c r="Z68" s="82"/>
      <c r="AA68" s="120"/>
    </row>
    <row r="69" spans="1:27" s="22" customFormat="1" ht="31.5" outlineLevel="5">
      <c r="A69" s="32" t="s">
        <v>247</v>
      </c>
      <c r="B69" s="33" t="s">
        <v>8</v>
      </c>
      <c r="C69" s="33" t="s">
        <v>253</v>
      </c>
      <c r="D69" s="33" t="s">
        <v>92</v>
      </c>
      <c r="E69" s="33"/>
      <c r="F69" s="63">
        <v>1.6</v>
      </c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94"/>
      <c r="X69" s="63">
        <v>0</v>
      </c>
      <c r="Y69" s="76">
        <f t="shared" si="1"/>
        <v>0</v>
      </c>
      <c r="Z69" s="82"/>
      <c r="AA69" s="120"/>
    </row>
    <row r="70" spans="1:27" s="22" customFormat="1" ht="47.25" outlineLevel="5">
      <c r="A70" s="32" t="s">
        <v>243</v>
      </c>
      <c r="B70" s="33" t="s">
        <v>8</v>
      </c>
      <c r="C70" s="33" t="s">
        <v>253</v>
      </c>
      <c r="D70" s="33" t="s">
        <v>244</v>
      </c>
      <c r="E70" s="33"/>
      <c r="F70" s="63">
        <v>1205.8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94"/>
      <c r="X70" s="63">
        <v>690.425</v>
      </c>
      <c r="Y70" s="76">
        <f t="shared" si="1"/>
        <v>57.25866644551335</v>
      </c>
      <c r="Z70" s="82"/>
      <c r="AA70" s="120"/>
    </row>
    <row r="71" spans="1:27" s="22" customFormat="1" ht="15.75" outlineLevel="5">
      <c r="A71" s="8" t="s">
        <v>202</v>
      </c>
      <c r="B71" s="9" t="s">
        <v>203</v>
      </c>
      <c r="C71" s="9" t="s">
        <v>249</v>
      </c>
      <c r="D71" s="9" t="s">
        <v>5</v>
      </c>
      <c r="E71" s="9"/>
      <c r="F71" s="60">
        <f>F72</f>
        <v>0</v>
      </c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94"/>
      <c r="X71" s="60">
        <f>X72</f>
        <v>0</v>
      </c>
      <c r="Y71" s="76">
        <v>0</v>
      </c>
      <c r="Z71" s="82"/>
      <c r="AA71" s="120"/>
    </row>
    <row r="72" spans="1:27" s="22" customFormat="1" ht="31.5" outlineLevel="5">
      <c r="A72" s="20" t="s">
        <v>133</v>
      </c>
      <c r="B72" s="9" t="s">
        <v>203</v>
      </c>
      <c r="C72" s="9" t="s">
        <v>250</v>
      </c>
      <c r="D72" s="9" t="s">
        <v>5</v>
      </c>
      <c r="E72" s="9"/>
      <c r="F72" s="60">
        <f>F73</f>
        <v>0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94"/>
      <c r="X72" s="60">
        <f>X73</f>
        <v>0</v>
      </c>
      <c r="Y72" s="76">
        <v>0</v>
      </c>
      <c r="Z72" s="82"/>
      <c r="AA72" s="120"/>
    </row>
    <row r="73" spans="1:27" s="22" customFormat="1" ht="31.5" outlineLevel="5">
      <c r="A73" s="20" t="s">
        <v>135</v>
      </c>
      <c r="B73" s="9" t="s">
        <v>203</v>
      </c>
      <c r="C73" s="9" t="s">
        <v>251</v>
      </c>
      <c r="D73" s="9" t="s">
        <v>5</v>
      </c>
      <c r="E73" s="9"/>
      <c r="F73" s="60">
        <f>F74</f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94"/>
      <c r="X73" s="60">
        <f>X74</f>
        <v>0</v>
      </c>
      <c r="Y73" s="76">
        <v>0</v>
      </c>
      <c r="Z73" s="82"/>
      <c r="AA73" s="120"/>
    </row>
    <row r="74" spans="1:27" s="22" customFormat="1" ht="31.5" outlineLevel="5">
      <c r="A74" s="35" t="s">
        <v>201</v>
      </c>
      <c r="B74" s="18" t="s">
        <v>203</v>
      </c>
      <c r="C74" s="18" t="s">
        <v>257</v>
      </c>
      <c r="D74" s="18" t="s">
        <v>5</v>
      </c>
      <c r="E74" s="18"/>
      <c r="F74" s="61">
        <f>F75</f>
        <v>0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94"/>
      <c r="X74" s="61">
        <f>X75</f>
        <v>0</v>
      </c>
      <c r="Y74" s="76">
        <v>0</v>
      </c>
      <c r="Z74" s="82"/>
      <c r="AA74" s="120"/>
    </row>
    <row r="75" spans="1:27" s="22" customFormat="1" ht="15.75" outlineLevel="5">
      <c r="A75" s="5" t="s">
        <v>235</v>
      </c>
      <c r="B75" s="6" t="s">
        <v>203</v>
      </c>
      <c r="C75" s="6" t="s">
        <v>257</v>
      </c>
      <c r="D75" s="6" t="s">
        <v>233</v>
      </c>
      <c r="E75" s="6"/>
      <c r="F75" s="62">
        <f>F76</f>
        <v>0</v>
      </c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94"/>
      <c r="X75" s="62">
        <f>X76</f>
        <v>0</v>
      </c>
      <c r="Y75" s="76">
        <v>0</v>
      </c>
      <c r="Z75" s="82"/>
      <c r="AA75" s="120"/>
    </row>
    <row r="76" spans="1:27" s="22" customFormat="1" ht="15.75" outlineLevel="5">
      <c r="A76" s="32" t="s">
        <v>236</v>
      </c>
      <c r="B76" s="33" t="s">
        <v>203</v>
      </c>
      <c r="C76" s="33" t="s">
        <v>257</v>
      </c>
      <c r="D76" s="33" t="s">
        <v>234</v>
      </c>
      <c r="E76" s="33"/>
      <c r="F76" s="63">
        <v>0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94"/>
      <c r="X76" s="63">
        <v>0</v>
      </c>
      <c r="Y76" s="76">
        <v>0</v>
      </c>
      <c r="Z76" s="82"/>
      <c r="AA76" s="120"/>
    </row>
    <row r="77" spans="1:27" s="22" customFormat="1" ht="15.75" outlineLevel="3">
      <c r="A77" s="8" t="s">
        <v>31</v>
      </c>
      <c r="B77" s="9" t="s">
        <v>9</v>
      </c>
      <c r="C77" s="9" t="s">
        <v>249</v>
      </c>
      <c r="D77" s="9" t="s">
        <v>5</v>
      </c>
      <c r="E77" s="9"/>
      <c r="F77" s="60">
        <f>F78</f>
        <v>200</v>
      </c>
      <c r="G77" s="60" t="e">
        <f>#REF!</f>
        <v>#REF!</v>
      </c>
      <c r="H77" s="60" t="e">
        <f>#REF!</f>
        <v>#REF!</v>
      </c>
      <c r="I77" s="60" t="e">
        <f>#REF!</f>
        <v>#REF!</v>
      </c>
      <c r="J77" s="60" t="e">
        <f>#REF!</f>
        <v>#REF!</v>
      </c>
      <c r="K77" s="60" t="e">
        <f>#REF!</f>
        <v>#REF!</v>
      </c>
      <c r="L77" s="60" t="e">
        <f>#REF!</f>
        <v>#REF!</v>
      </c>
      <c r="M77" s="60" t="e">
        <f>#REF!</f>
        <v>#REF!</v>
      </c>
      <c r="N77" s="60" t="e">
        <f>#REF!</f>
        <v>#REF!</v>
      </c>
      <c r="O77" s="60" t="e">
        <f>#REF!</f>
        <v>#REF!</v>
      </c>
      <c r="P77" s="60" t="e">
        <f>#REF!</f>
        <v>#REF!</v>
      </c>
      <c r="Q77" s="60" t="e">
        <f>#REF!</f>
        <v>#REF!</v>
      </c>
      <c r="R77" s="60" t="e">
        <f>#REF!</f>
        <v>#REF!</v>
      </c>
      <c r="S77" s="60" t="e">
        <f>#REF!</f>
        <v>#REF!</v>
      </c>
      <c r="T77" s="60" t="e">
        <f>#REF!</f>
        <v>#REF!</v>
      </c>
      <c r="U77" s="60" t="e">
        <f>#REF!</f>
        <v>#REF!</v>
      </c>
      <c r="V77" s="60" t="e">
        <f>#REF!</f>
        <v>#REF!</v>
      </c>
      <c r="W77" s="94"/>
      <c r="X77" s="60">
        <f>X78</f>
        <v>0</v>
      </c>
      <c r="Y77" s="76">
        <f aca="true" t="shared" si="11" ref="Y77:Y135">X77/F77*100</f>
        <v>0</v>
      </c>
      <c r="Z77" s="82"/>
      <c r="AA77" s="120"/>
    </row>
    <row r="78" spans="1:27" s="22" customFormat="1" ht="31.5" outlineLevel="3">
      <c r="A78" s="20" t="s">
        <v>133</v>
      </c>
      <c r="B78" s="9" t="s">
        <v>9</v>
      </c>
      <c r="C78" s="9" t="s">
        <v>250</v>
      </c>
      <c r="D78" s="9" t="s">
        <v>5</v>
      </c>
      <c r="E78" s="9"/>
      <c r="F78" s="60">
        <f>F79</f>
        <v>200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94"/>
      <c r="X78" s="60">
        <f>X79</f>
        <v>0</v>
      </c>
      <c r="Y78" s="76">
        <f t="shared" si="11"/>
        <v>0</v>
      </c>
      <c r="Z78" s="82"/>
      <c r="AA78" s="120"/>
    </row>
    <row r="79" spans="1:27" s="22" customFormat="1" ht="31.5" outlineLevel="3">
      <c r="A79" s="20" t="s">
        <v>135</v>
      </c>
      <c r="B79" s="9" t="s">
        <v>9</v>
      </c>
      <c r="C79" s="9" t="s">
        <v>251</v>
      </c>
      <c r="D79" s="9" t="s">
        <v>5</v>
      </c>
      <c r="E79" s="9"/>
      <c r="F79" s="60">
        <f>F80</f>
        <v>200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94"/>
      <c r="X79" s="60">
        <f>X80</f>
        <v>0</v>
      </c>
      <c r="Y79" s="76">
        <f t="shared" si="11"/>
        <v>0</v>
      </c>
      <c r="Z79" s="82"/>
      <c r="AA79" s="120"/>
    </row>
    <row r="80" spans="1:27" s="22" customFormat="1" ht="31.5" outlineLevel="4">
      <c r="A80" s="35" t="s">
        <v>136</v>
      </c>
      <c r="B80" s="18" t="s">
        <v>9</v>
      </c>
      <c r="C80" s="18" t="s">
        <v>258</v>
      </c>
      <c r="D80" s="18" t="s">
        <v>5</v>
      </c>
      <c r="E80" s="18"/>
      <c r="F80" s="61">
        <f>F81</f>
        <v>200</v>
      </c>
      <c r="G80" s="62">
        <f aca="true" t="shared" si="12" ref="G80:V80">G81</f>
        <v>0</v>
      </c>
      <c r="H80" s="62">
        <f t="shared" si="12"/>
        <v>0</v>
      </c>
      <c r="I80" s="62">
        <f t="shared" si="12"/>
        <v>0</v>
      </c>
      <c r="J80" s="62">
        <f t="shared" si="12"/>
        <v>0</v>
      </c>
      <c r="K80" s="62">
        <f t="shared" si="12"/>
        <v>0</v>
      </c>
      <c r="L80" s="62">
        <f t="shared" si="12"/>
        <v>0</v>
      </c>
      <c r="M80" s="62">
        <f t="shared" si="12"/>
        <v>0</v>
      </c>
      <c r="N80" s="62">
        <f t="shared" si="12"/>
        <v>0</v>
      </c>
      <c r="O80" s="62">
        <f t="shared" si="12"/>
        <v>0</v>
      </c>
      <c r="P80" s="62">
        <f t="shared" si="12"/>
        <v>0</v>
      </c>
      <c r="Q80" s="62">
        <f t="shared" si="12"/>
        <v>0</v>
      </c>
      <c r="R80" s="62">
        <f t="shared" si="12"/>
        <v>0</v>
      </c>
      <c r="S80" s="62">
        <f t="shared" si="12"/>
        <v>0</v>
      </c>
      <c r="T80" s="62">
        <f t="shared" si="12"/>
        <v>0</v>
      </c>
      <c r="U80" s="62">
        <f t="shared" si="12"/>
        <v>0</v>
      </c>
      <c r="V80" s="62">
        <f t="shared" si="12"/>
        <v>0</v>
      </c>
      <c r="W80" s="94"/>
      <c r="X80" s="61">
        <f>X81</f>
        <v>0</v>
      </c>
      <c r="Y80" s="76">
        <f t="shared" si="11"/>
        <v>0</v>
      </c>
      <c r="Z80" s="82"/>
      <c r="AA80" s="120"/>
    </row>
    <row r="81" spans="1:27" s="22" customFormat="1" ht="15.75" outlineLevel="5">
      <c r="A81" s="68" t="s">
        <v>108</v>
      </c>
      <c r="B81" s="67" t="s">
        <v>9</v>
      </c>
      <c r="C81" s="67" t="s">
        <v>258</v>
      </c>
      <c r="D81" s="67" t="s">
        <v>107</v>
      </c>
      <c r="E81" s="67"/>
      <c r="F81" s="69">
        <v>200</v>
      </c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95"/>
      <c r="X81" s="69">
        <v>0</v>
      </c>
      <c r="Y81" s="76">
        <f t="shared" si="11"/>
        <v>0</v>
      </c>
      <c r="Z81" s="82"/>
      <c r="AA81" s="120"/>
    </row>
    <row r="82" spans="1:27" s="22" customFormat="1" ht="15.75" customHeight="1" outlineLevel="3">
      <c r="A82" s="8" t="s">
        <v>32</v>
      </c>
      <c r="B82" s="9" t="s">
        <v>71</v>
      </c>
      <c r="C82" s="9" t="s">
        <v>249</v>
      </c>
      <c r="D82" s="9" t="s">
        <v>5</v>
      </c>
      <c r="E82" s="9"/>
      <c r="F82" s="60">
        <f>F83+F134</f>
        <v>53031.82707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60">
        <f>X83+X134</f>
        <v>29040.682999999994</v>
      </c>
      <c r="Y82" s="76">
        <f t="shared" si="11"/>
        <v>54.7608570258524</v>
      </c>
      <c r="Z82" s="82"/>
      <c r="AA82" s="120"/>
    </row>
    <row r="83" spans="1:27" s="22" customFormat="1" ht="31.5" outlineLevel="3">
      <c r="A83" s="20" t="s">
        <v>133</v>
      </c>
      <c r="B83" s="9" t="s">
        <v>71</v>
      </c>
      <c r="C83" s="9" t="s">
        <v>250</v>
      </c>
      <c r="D83" s="9" t="s">
        <v>5</v>
      </c>
      <c r="E83" s="9"/>
      <c r="F83" s="60">
        <f>F84</f>
        <v>41258.42807</v>
      </c>
      <c r="G83" s="10">
        <f aca="true" t="shared" si="13" ref="G83:V83">G85</f>
        <v>0</v>
      </c>
      <c r="H83" s="10">
        <f t="shared" si="13"/>
        <v>0</v>
      </c>
      <c r="I83" s="10">
        <f t="shared" si="13"/>
        <v>0</v>
      </c>
      <c r="J83" s="10">
        <f t="shared" si="13"/>
        <v>0</v>
      </c>
      <c r="K83" s="10">
        <f t="shared" si="13"/>
        <v>0</v>
      </c>
      <c r="L83" s="10">
        <f t="shared" si="13"/>
        <v>0</v>
      </c>
      <c r="M83" s="10">
        <f t="shared" si="13"/>
        <v>0</v>
      </c>
      <c r="N83" s="10">
        <f t="shared" si="13"/>
        <v>0</v>
      </c>
      <c r="O83" s="10">
        <f t="shared" si="13"/>
        <v>0</v>
      </c>
      <c r="P83" s="10">
        <f t="shared" si="13"/>
        <v>0</v>
      </c>
      <c r="Q83" s="10">
        <f t="shared" si="13"/>
        <v>0</v>
      </c>
      <c r="R83" s="10">
        <f t="shared" si="13"/>
        <v>0</v>
      </c>
      <c r="S83" s="10">
        <f t="shared" si="13"/>
        <v>0</v>
      </c>
      <c r="T83" s="10">
        <f t="shared" si="13"/>
        <v>0</v>
      </c>
      <c r="U83" s="10">
        <f t="shared" si="13"/>
        <v>0</v>
      </c>
      <c r="V83" s="10">
        <f t="shared" si="13"/>
        <v>0</v>
      </c>
      <c r="X83" s="60">
        <f>X84</f>
        <v>23014.186999999994</v>
      </c>
      <c r="Y83" s="76">
        <f t="shared" si="11"/>
        <v>55.780571574257735</v>
      </c>
      <c r="Z83" s="82"/>
      <c r="AA83" s="120"/>
    </row>
    <row r="84" spans="1:27" s="22" customFormat="1" ht="31.5" outlineLevel="3">
      <c r="A84" s="20" t="s">
        <v>135</v>
      </c>
      <c r="B84" s="9" t="s">
        <v>71</v>
      </c>
      <c r="C84" s="9" t="s">
        <v>251</v>
      </c>
      <c r="D84" s="9" t="s">
        <v>5</v>
      </c>
      <c r="E84" s="9"/>
      <c r="F84" s="60">
        <f>F85+F92+F103+F99+F114+F121+F128</f>
        <v>41258.42807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X84" s="60">
        <f>X85+X92+X103+X99+X114+X121+X128</f>
        <v>23014.186999999994</v>
      </c>
      <c r="Y84" s="76">
        <f t="shared" si="11"/>
        <v>55.780571574257735</v>
      </c>
      <c r="Z84" s="82"/>
      <c r="AA84" s="120"/>
    </row>
    <row r="85" spans="1:27" s="22" customFormat="1" ht="15.75" outlineLevel="4">
      <c r="A85" s="35" t="s">
        <v>33</v>
      </c>
      <c r="B85" s="18" t="s">
        <v>71</v>
      </c>
      <c r="C85" s="18" t="s">
        <v>259</v>
      </c>
      <c r="D85" s="18" t="s">
        <v>5</v>
      </c>
      <c r="E85" s="18"/>
      <c r="F85" s="61">
        <f>F86+F90</f>
        <v>2045</v>
      </c>
      <c r="G85" s="7">
        <f aca="true" t="shared" si="14" ref="G85:V85">G86</f>
        <v>0</v>
      </c>
      <c r="H85" s="7">
        <f t="shared" si="14"/>
        <v>0</v>
      </c>
      <c r="I85" s="7">
        <f t="shared" si="14"/>
        <v>0</v>
      </c>
      <c r="J85" s="7">
        <f t="shared" si="14"/>
        <v>0</v>
      </c>
      <c r="K85" s="7">
        <f t="shared" si="14"/>
        <v>0</v>
      </c>
      <c r="L85" s="7">
        <f t="shared" si="14"/>
        <v>0</v>
      </c>
      <c r="M85" s="7">
        <f t="shared" si="14"/>
        <v>0</v>
      </c>
      <c r="N85" s="7">
        <f t="shared" si="14"/>
        <v>0</v>
      </c>
      <c r="O85" s="7">
        <f t="shared" si="14"/>
        <v>0</v>
      </c>
      <c r="P85" s="7">
        <f t="shared" si="14"/>
        <v>0</v>
      </c>
      <c r="Q85" s="7">
        <f t="shared" si="14"/>
        <v>0</v>
      </c>
      <c r="R85" s="7">
        <f t="shared" si="14"/>
        <v>0</v>
      </c>
      <c r="S85" s="7">
        <f t="shared" si="14"/>
        <v>0</v>
      </c>
      <c r="T85" s="7">
        <f t="shared" si="14"/>
        <v>0</v>
      </c>
      <c r="U85" s="7">
        <f t="shared" si="14"/>
        <v>0</v>
      </c>
      <c r="V85" s="7">
        <f t="shared" si="14"/>
        <v>0</v>
      </c>
      <c r="X85" s="61">
        <f>X86+X90</f>
        <v>825.9830000000001</v>
      </c>
      <c r="Y85" s="76">
        <f t="shared" si="11"/>
        <v>40.390366748166265</v>
      </c>
      <c r="Z85" s="82"/>
      <c r="AA85" s="120"/>
    </row>
    <row r="86" spans="1:27" s="22" customFormat="1" ht="31.5" outlineLevel="5">
      <c r="A86" s="5" t="s">
        <v>94</v>
      </c>
      <c r="B86" s="6" t="s">
        <v>71</v>
      </c>
      <c r="C86" s="6" t="s">
        <v>259</v>
      </c>
      <c r="D86" s="6" t="s">
        <v>93</v>
      </c>
      <c r="E86" s="6"/>
      <c r="F86" s="62">
        <f>F87+F88+F89</f>
        <v>1479.728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62">
        <f>X87+X88+X89</f>
        <v>778.297</v>
      </c>
      <c r="Y86" s="76">
        <f t="shared" si="11"/>
        <v>52.59730166625217</v>
      </c>
      <c r="Z86" s="82"/>
      <c r="AA86" s="120"/>
    </row>
    <row r="87" spans="1:27" s="22" customFormat="1" ht="31.5" outlineLevel="5">
      <c r="A87" s="32" t="s">
        <v>242</v>
      </c>
      <c r="B87" s="33" t="s">
        <v>71</v>
      </c>
      <c r="C87" s="33" t="s">
        <v>259</v>
      </c>
      <c r="D87" s="33" t="s">
        <v>91</v>
      </c>
      <c r="E87" s="33"/>
      <c r="F87" s="63">
        <v>1138.359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63">
        <v>598.698</v>
      </c>
      <c r="Y87" s="76">
        <f t="shared" si="11"/>
        <v>52.5930747681531</v>
      </c>
      <c r="Z87" s="82"/>
      <c r="AA87" s="120"/>
    </row>
    <row r="88" spans="1:27" s="22" customFormat="1" ht="31.5" outlineLevel="5">
      <c r="A88" s="32" t="s">
        <v>247</v>
      </c>
      <c r="B88" s="33" t="s">
        <v>71</v>
      </c>
      <c r="C88" s="33" t="s">
        <v>259</v>
      </c>
      <c r="D88" s="33" t="s">
        <v>92</v>
      </c>
      <c r="E88" s="33"/>
      <c r="F88" s="63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63">
        <v>0</v>
      </c>
      <c r="Y88" s="76">
        <v>0</v>
      </c>
      <c r="Z88" s="82"/>
      <c r="AA88" s="120"/>
    </row>
    <row r="89" spans="1:27" s="22" customFormat="1" ht="47.25" outlineLevel="5">
      <c r="A89" s="32" t="s">
        <v>243</v>
      </c>
      <c r="B89" s="33" t="s">
        <v>71</v>
      </c>
      <c r="C89" s="33" t="s">
        <v>259</v>
      </c>
      <c r="D89" s="33" t="s">
        <v>244</v>
      </c>
      <c r="E89" s="33"/>
      <c r="F89" s="63">
        <v>341.369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63">
        <v>179.599</v>
      </c>
      <c r="Y89" s="76">
        <f t="shared" si="11"/>
        <v>52.61139705128467</v>
      </c>
      <c r="Z89" s="82"/>
      <c r="AA89" s="120"/>
    </row>
    <row r="90" spans="1:27" s="22" customFormat="1" ht="15.75" outlineLevel="5">
      <c r="A90" s="5" t="s">
        <v>95</v>
      </c>
      <c r="B90" s="6" t="s">
        <v>71</v>
      </c>
      <c r="C90" s="6" t="s">
        <v>259</v>
      </c>
      <c r="D90" s="6" t="s">
        <v>96</v>
      </c>
      <c r="E90" s="6"/>
      <c r="F90" s="62">
        <f>F91</f>
        <v>565.272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62">
        <f>X91</f>
        <v>47.686</v>
      </c>
      <c r="Y90" s="76">
        <f t="shared" si="11"/>
        <v>8.435938804681639</v>
      </c>
      <c r="Z90" s="82"/>
      <c r="AA90" s="120"/>
    </row>
    <row r="91" spans="1:27" s="22" customFormat="1" ht="31.5" outlineLevel="5">
      <c r="A91" s="32" t="s">
        <v>97</v>
      </c>
      <c r="B91" s="33" t="s">
        <v>71</v>
      </c>
      <c r="C91" s="33" t="s">
        <v>259</v>
      </c>
      <c r="D91" s="33" t="s">
        <v>98</v>
      </c>
      <c r="E91" s="33"/>
      <c r="F91" s="63">
        <v>565.272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63">
        <v>47.686</v>
      </c>
      <c r="Y91" s="76">
        <f t="shared" si="11"/>
        <v>8.435938804681639</v>
      </c>
      <c r="Z91" s="82"/>
      <c r="AA91" s="120"/>
    </row>
    <row r="92" spans="1:27" s="22" customFormat="1" ht="47.25" outlineLevel="4">
      <c r="A92" s="36" t="s">
        <v>196</v>
      </c>
      <c r="B92" s="18" t="s">
        <v>71</v>
      </c>
      <c r="C92" s="18" t="s">
        <v>253</v>
      </c>
      <c r="D92" s="18" t="s">
        <v>5</v>
      </c>
      <c r="E92" s="18"/>
      <c r="F92" s="61">
        <f>F93+F97</f>
        <v>14735.75</v>
      </c>
      <c r="G92" s="7">
        <f aca="true" t="shared" si="15" ref="G92:V92">G93</f>
        <v>0</v>
      </c>
      <c r="H92" s="7">
        <f t="shared" si="15"/>
        <v>0</v>
      </c>
      <c r="I92" s="7">
        <f t="shared" si="15"/>
        <v>0</v>
      </c>
      <c r="J92" s="7">
        <f t="shared" si="15"/>
        <v>0</v>
      </c>
      <c r="K92" s="7">
        <f t="shared" si="15"/>
        <v>0</v>
      </c>
      <c r="L92" s="7">
        <f t="shared" si="15"/>
        <v>0</v>
      </c>
      <c r="M92" s="7">
        <f t="shared" si="15"/>
        <v>0</v>
      </c>
      <c r="N92" s="7">
        <f t="shared" si="15"/>
        <v>0</v>
      </c>
      <c r="O92" s="7">
        <f t="shared" si="15"/>
        <v>0</v>
      </c>
      <c r="P92" s="7">
        <f t="shared" si="15"/>
        <v>0</v>
      </c>
      <c r="Q92" s="7">
        <f t="shared" si="15"/>
        <v>0</v>
      </c>
      <c r="R92" s="7">
        <f t="shared" si="15"/>
        <v>0</v>
      </c>
      <c r="S92" s="7">
        <f t="shared" si="15"/>
        <v>0</v>
      </c>
      <c r="T92" s="7">
        <f t="shared" si="15"/>
        <v>0</v>
      </c>
      <c r="U92" s="7">
        <f t="shared" si="15"/>
        <v>0</v>
      </c>
      <c r="V92" s="7">
        <f t="shared" si="15"/>
        <v>0</v>
      </c>
      <c r="X92" s="61">
        <f>X93+X97</f>
        <v>9230.302</v>
      </c>
      <c r="Y92" s="76">
        <f t="shared" si="11"/>
        <v>62.638834127886255</v>
      </c>
      <c r="Z92" s="82"/>
      <c r="AA92" s="120"/>
    </row>
    <row r="93" spans="1:27" s="22" customFormat="1" ht="31.5" outlineLevel="5">
      <c r="A93" s="5" t="s">
        <v>94</v>
      </c>
      <c r="B93" s="6" t="s">
        <v>71</v>
      </c>
      <c r="C93" s="6" t="s">
        <v>253</v>
      </c>
      <c r="D93" s="6" t="s">
        <v>93</v>
      </c>
      <c r="E93" s="6"/>
      <c r="F93" s="62">
        <f>F94+F95+F96</f>
        <v>14600.2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62">
        <f>X94+X95+X96</f>
        <v>9203.782</v>
      </c>
      <c r="Y93" s="76">
        <f t="shared" si="11"/>
        <v>63.03873919535348</v>
      </c>
      <c r="Z93" s="82"/>
      <c r="AA93" s="120"/>
    </row>
    <row r="94" spans="1:27" s="22" customFormat="1" ht="31.5" outlineLevel="5">
      <c r="A94" s="32" t="s">
        <v>242</v>
      </c>
      <c r="B94" s="33" t="s">
        <v>71</v>
      </c>
      <c r="C94" s="33" t="s">
        <v>253</v>
      </c>
      <c r="D94" s="33" t="s">
        <v>91</v>
      </c>
      <c r="E94" s="33"/>
      <c r="F94" s="63">
        <v>10504.7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63">
        <v>7100.845</v>
      </c>
      <c r="Y94" s="76">
        <f t="shared" si="11"/>
        <v>67.59683760602397</v>
      </c>
      <c r="Z94" s="82"/>
      <c r="AA94" s="120"/>
    </row>
    <row r="95" spans="1:27" s="22" customFormat="1" ht="31.5" outlineLevel="5">
      <c r="A95" s="32" t="s">
        <v>247</v>
      </c>
      <c r="B95" s="33" t="s">
        <v>71</v>
      </c>
      <c r="C95" s="33" t="s">
        <v>253</v>
      </c>
      <c r="D95" s="33" t="s">
        <v>92</v>
      </c>
      <c r="E95" s="33"/>
      <c r="F95" s="63">
        <v>2</v>
      </c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94"/>
      <c r="X95" s="63">
        <v>0</v>
      </c>
      <c r="Y95" s="76">
        <f t="shared" si="11"/>
        <v>0</v>
      </c>
      <c r="Z95" s="82"/>
      <c r="AA95" s="120"/>
    </row>
    <row r="96" spans="1:27" s="22" customFormat="1" ht="47.25" outlineLevel="5">
      <c r="A96" s="32" t="s">
        <v>243</v>
      </c>
      <c r="B96" s="33" t="s">
        <v>71</v>
      </c>
      <c r="C96" s="33" t="s">
        <v>253</v>
      </c>
      <c r="D96" s="33" t="s">
        <v>244</v>
      </c>
      <c r="E96" s="33"/>
      <c r="F96" s="63">
        <v>4093.5</v>
      </c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94"/>
      <c r="X96" s="63">
        <v>2102.937</v>
      </c>
      <c r="Y96" s="76">
        <f t="shared" si="11"/>
        <v>51.372590692561374</v>
      </c>
      <c r="Z96" s="82"/>
      <c r="AA96" s="120"/>
    </row>
    <row r="97" spans="1:27" s="22" customFormat="1" ht="15.75" outlineLevel="5">
      <c r="A97" s="5" t="s">
        <v>95</v>
      </c>
      <c r="B97" s="6" t="s">
        <v>71</v>
      </c>
      <c r="C97" s="6" t="s">
        <v>253</v>
      </c>
      <c r="D97" s="6" t="s">
        <v>96</v>
      </c>
      <c r="E97" s="6"/>
      <c r="F97" s="62">
        <f>F98</f>
        <v>135.55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94"/>
      <c r="X97" s="62">
        <f>X98</f>
        <v>26.52</v>
      </c>
      <c r="Y97" s="76">
        <f t="shared" si="11"/>
        <v>19.56473625968277</v>
      </c>
      <c r="Z97" s="82"/>
      <c r="AA97" s="120"/>
    </row>
    <row r="98" spans="1:27" s="22" customFormat="1" ht="31.5" outlineLevel="5">
      <c r="A98" s="32" t="s">
        <v>97</v>
      </c>
      <c r="B98" s="33" t="s">
        <v>71</v>
      </c>
      <c r="C98" s="33" t="s">
        <v>253</v>
      </c>
      <c r="D98" s="33" t="s">
        <v>98</v>
      </c>
      <c r="E98" s="33"/>
      <c r="F98" s="63">
        <v>135.55</v>
      </c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94"/>
      <c r="X98" s="63">
        <v>26.52</v>
      </c>
      <c r="Y98" s="76">
        <f t="shared" si="11"/>
        <v>19.56473625968277</v>
      </c>
      <c r="Z98" s="82"/>
      <c r="AA98" s="120"/>
    </row>
    <row r="99" spans="1:27" s="22" customFormat="1" ht="15.75" customHeight="1" outlineLevel="4">
      <c r="A99" s="35" t="s">
        <v>137</v>
      </c>
      <c r="B99" s="18" t="s">
        <v>71</v>
      </c>
      <c r="C99" s="18" t="s">
        <v>255</v>
      </c>
      <c r="D99" s="18" t="s">
        <v>5</v>
      </c>
      <c r="E99" s="18"/>
      <c r="F99" s="61">
        <f>F100+F101+F102</f>
        <v>70.17745</v>
      </c>
      <c r="G99" s="7">
        <f aca="true" t="shared" si="16" ref="G99:V99">G100</f>
        <v>0</v>
      </c>
      <c r="H99" s="7">
        <f t="shared" si="16"/>
        <v>0</v>
      </c>
      <c r="I99" s="7">
        <f t="shared" si="16"/>
        <v>0</v>
      </c>
      <c r="J99" s="7">
        <f t="shared" si="16"/>
        <v>0</v>
      </c>
      <c r="K99" s="7">
        <f t="shared" si="16"/>
        <v>0</v>
      </c>
      <c r="L99" s="7">
        <f t="shared" si="16"/>
        <v>0</v>
      </c>
      <c r="M99" s="7">
        <f t="shared" si="16"/>
        <v>0</v>
      </c>
      <c r="N99" s="7">
        <f t="shared" si="16"/>
        <v>0</v>
      </c>
      <c r="O99" s="7">
        <f t="shared" si="16"/>
        <v>0</v>
      </c>
      <c r="P99" s="7">
        <f t="shared" si="16"/>
        <v>0</v>
      </c>
      <c r="Q99" s="7">
        <f t="shared" si="16"/>
        <v>0</v>
      </c>
      <c r="R99" s="7">
        <f t="shared" si="16"/>
        <v>0</v>
      </c>
      <c r="S99" s="7">
        <f t="shared" si="16"/>
        <v>0</v>
      </c>
      <c r="T99" s="7">
        <f t="shared" si="16"/>
        <v>0</v>
      </c>
      <c r="U99" s="7">
        <f t="shared" si="16"/>
        <v>0</v>
      </c>
      <c r="V99" s="7">
        <f t="shared" si="16"/>
        <v>0</v>
      </c>
      <c r="X99" s="61">
        <f>X100+X101+X102</f>
        <v>70.17699999999999</v>
      </c>
      <c r="Y99" s="76">
        <f t="shared" si="11"/>
        <v>99.9993587683793</v>
      </c>
      <c r="Z99" s="82"/>
      <c r="AA99" s="120"/>
    </row>
    <row r="100" spans="1:27" s="22" customFormat="1" ht="15.75" outlineLevel="5">
      <c r="A100" s="68" t="s">
        <v>109</v>
      </c>
      <c r="B100" s="67" t="s">
        <v>71</v>
      </c>
      <c r="C100" s="67" t="s">
        <v>255</v>
      </c>
      <c r="D100" s="67" t="s">
        <v>215</v>
      </c>
      <c r="E100" s="67"/>
      <c r="F100" s="69">
        <v>18.5</v>
      </c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2"/>
      <c r="X100" s="69">
        <v>18.5</v>
      </c>
      <c r="Y100" s="76">
        <f t="shared" si="11"/>
        <v>100</v>
      </c>
      <c r="Z100" s="82"/>
      <c r="AA100" s="120"/>
    </row>
    <row r="101" spans="1:27" s="22" customFormat="1" ht="15.75" outlineLevel="5">
      <c r="A101" s="68" t="s">
        <v>102</v>
      </c>
      <c r="B101" s="67" t="s">
        <v>71</v>
      </c>
      <c r="C101" s="67" t="s">
        <v>255</v>
      </c>
      <c r="D101" s="67" t="s">
        <v>104</v>
      </c>
      <c r="E101" s="67"/>
      <c r="F101" s="69">
        <v>1</v>
      </c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2"/>
      <c r="X101" s="69">
        <v>1</v>
      </c>
      <c r="Y101" s="76">
        <f t="shared" si="11"/>
        <v>100</v>
      </c>
      <c r="Z101" s="82"/>
      <c r="AA101" s="120"/>
    </row>
    <row r="102" spans="1:27" s="22" customFormat="1" ht="15.75" outlineLevel="5">
      <c r="A102" s="68" t="s">
        <v>353</v>
      </c>
      <c r="B102" s="67" t="s">
        <v>71</v>
      </c>
      <c r="C102" s="67" t="s">
        <v>255</v>
      </c>
      <c r="D102" s="67" t="s">
        <v>352</v>
      </c>
      <c r="E102" s="67"/>
      <c r="F102" s="69">
        <v>50.67745</v>
      </c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2"/>
      <c r="X102" s="69">
        <v>50.677</v>
      </c>
      <c r="Y102" s="76">
        <f t="shared" si="11"/>
        <v>99.99911203109076</v>
      </c>
      <c r="Z102" s="82"/>
      <c r="AA102" s="120"/>
    </row>
    <row r="103" spans="1:27" s="22" customFormat="1" ht="31.5" outlineLevel="6">
      <c r="A103" s="35" t="s">
        <v>138</v>
      </c>
      <c r="B103" s="18" t="s">
        <v>71</v>
      </c>
      <c r="C103" s="18" t="s">
        <v>260</v>
      </c>
      <c r="D103" s="18" t="s">
        <v>5</v>
      </c>
      <c r="E103" s="18"/>
      <c r="F103" s="61">
        <f>F104+F108+F110</f>
        <v>22027.09462</v>
      </c>
      <c r="G103" s="61">
        <f aca="true" t="shared" si="17" ref="G103:V103">G104</f>
        <v>0</v>
      </c>
      <c r="H103" s="61">
        <f t="shared" si="17"/>
        <v>0</v>
      </c>
      <c r="I103" s="61">
        <f t="shared" si="17"/>
        <v>0</v>
      </c>
      <c r="J103" s="61">
        <f t="shared" si="17"/>
        <v>0</v>
      </c>
      <c r="K103" s="61">
        <f t="shared" si="17"/>
        <v>0</v>
      </c>
      <c r="L103" s="61">
        <f t="shared" si="17"/>
        <v>0</v>
      </c>
      <c r="M103" s="61">
        <f t="shared" si="17"/>
        <v>0</v>
      </c>
      <c r="N103" s="61">
        <f t="shared" si="17"/>
        <v>0</v>
      </c>
      <c r="O103" s="61">
        <f t="shared" si="17"/>
        <v>0</v>
      </c>
      <c r="P103" s="61">
        <f t="shared" si="17"/>
        <v>0</v>
      </c>
      <c r="Q103" s="61">
        <f t="shared" si="17"/>
        <v>0</v>
      </c>
      <c r="R103" s="61">
        <f t="shared" si="17"/>
        <v>0</v>
      </c>
      <c r="S103" s="61">
        <f t="shared" si="17"/>
        <v>0</v>
      </c>
      <c r="T103" s="61">
        <f t="shared" si="17"/>
        <v>0</v>
      </c>
      <c r="U103" s="61">
        <f t="shared" si="17"/>
        <v>0</v>
      </c>
      <c r="V103" s="61">
        <f t="shared" si="17"/>
        <v>0</v>
      </c>
      <c r="W103" s="94"/>
      <c r="X103" s="61">
        <f>X104+X108+X110</f>
        <v>11873.184</v>
      </c>
      <c r="Y103" s="76">
        <f t="shared" si="11"/>
        <v>53.90263311993708</v>
      </c>
      <c r="Z103" s="82"/>
      <c r="AA103" s="120"/>
    </row>
    <row r="104" spans="1:27" s="22" customFormat="1" ht="15.75" outlineLevel="6">
      <c r="A104" s="5" t="s">
        <v>110</v>
      </c>
      <c r="B104" s="6" t="s">
        <v>71</v>
      </c>
      <c r="C104" s="6" t="s">
        <v>260</v>
      </c>
      <c r="D104" s="6" t="s">
        <v>111</v>
      </c>
      <c r="E104" s="6"/>
      <c r="F104" s="62">
        <f>F105+F106+F107</f>
        <v>13978.2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94"/>
      <c r="X104" s="62">
        <f>X105+X106+X107</f>
        <v>7522.227</v>
      </c>
      <c r="Y104" s="76">
        <f t="shared" si="11"/>
        <v>53.81398892561273</v>
      </c>
      <c r="Z104" s="82"/>
      <c r="AA104" s="120"/>
    </row>
    <row r="105" spans="1:27" s="22" customFormat="1" ht="15.75" outlineLevel="6">
      <c r="A105" s="32" t="s">
        <v>241</v>
      </c>
      <c r="B105" s="33" t="s">
        <v>71</v>
      </c>
      <c r="C105" s="33" t="s">
        <v>260</v>
      </c>
      <c r="D105" s="33" t="s">
        <v>112</v>
      </c>
      <c r="E105" s="33"/>
      <c r="F105" s="63">
        <v>10971</v>
      </c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94"/>
      <c r="X105" s="63">
        <v>5838.663</v>
      </c>
      <c r="Y105" s="76">
        <f t="shared" si="11"/>
        <v>53.21905933825539</v>
      </c>
      <c r="Z105" s="82"/>
      <c r="AA105" s="120"/>
    </row>
    <row r="106" spans="1:27" s="22" customFormat="1" ht="31.5" outlineLevel="6">
      <c r="A106" s="32" t="s">
        <v>248</v>
      </c>
      <c r="B106" s="33" t="s">
        <v>71</v>
      </c>
      <c r="C106" s="33" t="s">
        <v>260</v>
      </c>
      <c r="D106" s="33" t="s">
        <v>113</v>
      </c>
      <c r="E106" s="33"/>
      <c r="F106" s="63">
        <v>0</v>
      </c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94"/>
      <c r="X106" s="63">
        <v>0</v>
      </c>
      <c r="Y106" s="76">
        <v>0</v>
      </c>
      <c r="Z106" s="82"/>
      <c r="AA106" s="120"/>
    </row>
    <row r="107" spans="1:27" s="22" customFormat="1" ht="47.25" outlineLevel="6">
      <c r="A107" s="32" t="s">
        <v>245</v>
      </c>
      <c r="B107" s="33" t="s">
        <v>71</v>
      </c>
      <c r="C107" s="33" t="s">
        <v>260</v>
      </c>
      <c r="D107" s="33" t="s">
        <v>246</v>
      </c>
      <c r="E107" s="33"/>
      <c r="F107" s="63">
        <v>3007.2</v>
      </c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94"/>
      <c r="X107" s="63">
        <v>1683.564</v>
      </c>
      <c r="Y107" s="76">
        <f t="shared" si="11"/>
        <v>55.98443735035914</v>
      </c>
      <c r="Z107" s="82"/>
      <c r="AA107" s="120"/>
    </row>
    <row r="108" spans="1:27" s="22" customFormat="1" ht="23.25" customHeight="1" outlineLevel="6">
      <c r="A108" s="5" t="s">
        <v>95</v>
      </c>
      <c r="B108" s="6" t="s">
        <v>71</v>
      </c>
      <c r="C108" s="6" t="s">
        <v>260</v>
      </c>
      <c r="D108" s="6" t="s">
        <v>96</v>
      </c>
      <c r="E108" s="6"/>
      <c r="F108" s="62">
        <f>F109</f>
        <v>7767.89462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94"/>
      <c r="X108" s="62">
        <f>X109</f>
        <v>4223.327</v>
      </c>
      <c r="Y108" s="76">
        <f t="shared" si="11"/>
        <v>54.36900481536141</v>
      </c>
      <c r="Z108" s="82"/>
      <c r="AA108" s="120"/>
    </row>
    <row r="109" spans="1:27" s="22" customFormat="1" ht="31.5" outlineLevel="6">
      <c r="A109" s="32" t="s">
        <v>97</v>
      </c>
      <c r="B109" s="33" t="s">
        <v>71</v>
      </c>
      <c r="C109" s="33" t="s">
        <v>260</v>
      </c>
      <c r="D109" s="33" t="s">
        <v>98</v>
      </c>
      <c r="E109" s="33"/>
      <c r="F109" s="63">
        <v>7767.89462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94"/>
      <c r="X109" s="63">
        <v>4223.327</v>
      </c>
      <c r="Y109" s="76">
        <f t="shared" si="11"/>
        <v>54.36900481536141</v>
      </c>
      <c r="Z109" s="82"/>
      <c r="AA109" s="120"/>
    </row>
    <row r="110" spans="1:27" s="22" customFormat="1" ht="15.75" outlineLevel="6">
      <c r="A110" s="5" t="s">
        <v>99</v>
      </c>
      <c r="B110" s="6" t="s">
        <v>71</v>
      </c>
      <c r="C110" s="6" t="s">
        <v>260</v>
      </c>
      <c r="D110" s="6" t="s">
        <v>100</v>
      </c>
      <c r="E110" s="6"/>
      <c r="F110" s="62">
        <f>F111+F112+F113</f>
        <v>281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94"/>
      <c r="X110" s="62">
        <f>X111+X112+X113</f>
        <v>127.63000000000001</v>
      </c>
      <c r="Y110" s="76">
        <f t="shared" si="11"/>
        <v>45.419928825622776</v>
      </c>
      <c r="Z110" s="82"/>
      <c r="AA110" s="120"/>
    </row>
    <row r="111" spans="1:27" s="22" customFormat="1" ht="22.5" customHeight="1" outlineLevel="6">
      <c r="A111" s="32" t="s">
        <v>101</v>
      </c>
      <c r="B111" s="33" t="s">
        <v>71</v>
      </c>
      <c r="C111" s="33" t="s">
        <v>260</v>
      </c>
      <c r="D111" s="33" t="s">
        <v>103</v>
      </c>
      <c r="E111" s="33"/>
      <c r="F111" s="63">
        <v>252</v>
      </c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94"/>
      <c r="X111" s="63">
        <v>120.245</v>
      </c>
      <c r="Y111" s="76">
        <f t="shared" si="11"/>
        <v>47.71626984126984</v>
      </c>
      <c r="Z111" s="82"/>
      <c r="AA111" s="120"/>
    </row>
    <row r="112" spans="1:27" s="22" customFormat="1" ht="15.75" outlineLevel="6">
      <c r="A112" s="32" t="s">
        <v>102</v>
      </c>
      <c r="B112" s="33" t="s">
        <v>71</v>
      </c>
      <c r="C112" s="33" t="s">
        <v>260</v>
      </c>
      <c r="D112" s="33" t="s">
        <v>104</v>
      </c>
      <c r="E112" s="33"/>
      <c r="F112" s="63">
        <v>21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94"/>
      <c r="X112" s="63">
        <v>3.929</v>
      </c>
      <c r="Y112" s="76">
        <f t="shared" si="11"/>
        <v>18.70952380952381</v>
      </c>
      <c r="Z112" s="82"/>
      <c r="AA112" s="120"/>
    </row>
    <row r="113" spans="1:27" s="22" customFormat="1" ht="15.75" outlineLevel="6">
      <c r="A113" s="32" t="s">
        <v>353</v>
      </c>
      <c r="B113" s="33" t="s">
        <v>71</v>
      </c>
      <c r="C113" s="33" t="s">
        <v>260</v>
      </c>
      <c r="D113" s="33" t="s">
        <v>352</v>
      </c>
      <c r="E113" s="33"/>
      <c r="F113" s="63">
        <v>8</v>
      </c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94"/>
      <c r="X113" s="63">
        <v>3.456</v>
      </c>
      <c r="Y113" s="76">
        <f t="shared" si="11"/>
        <v>43.2</v>
      </c>
      <c r="Z113" s="82"/>
      <c r="AA113" s="120"/>
    </row>
    <row r="114" spans="1:27" s="22" customFormat="1" ht="31.5" outlineLevel="6">
      <c r="A114" s="46" t="s">
        <v>139</v>
      </c>
      <c r="B114" s="18" t="s">
        <v>71</v>
      </c>
      <c r="C114" s="18" t="s">
        <v>261</v>
      </c>
      <c r="D114" s="18" t="s">
        <v>5</v>
      </c>
      <c r="E114" s="18"/>
      <c r="F114" s="61">
        <f>F115+F119</f>
        <v>1090.057</v>
      </c>
      <c r="G114" s="13">
        <f aca="true" t="shared" si="18" ref="G114:V114">G115</f>
        <v>0</v>
      </c>
      <c r="H114" s="13">
        <f t="shared" si="18"/>
        <v>0</v>
      </c>
      <c r="I114" s="13">
        <f t="shared" si="18"/>
        <v>0</v>
      </c>
      <c r="J114" s="13">
        <f t="shared" si="18"/>
        <v>0</v>
      </c>
      <c r="K114" s="13">
        <f t="shared" si="18"/>
        <v>0</v>
      </c>
      <c r="L114" s="13">
        <f t="shared" si="18"/>
        <v>0</v>
      </c>
      <c r="M114" s="13">
        <f t="shared" si="18"/>
        <v>0</v>
      </c>
      <c r="N114" s="13">
        <f t="shared" si="18"/>
        <v>0</v>
      </c>
      <c r="O114" s="13">
        <f t="shared" si="18"/>
        <v>0</v>
      </c>
      <c r="P114" s="13">
        <f t="shared" si="18"/>
        <v>0</v>
      </c>
      <c r="Q114" s="13">
        <f t="shared" si="18"/>
        <v>0</v>
      </c>
      <c r="R114" s="13">
        <f t="shared" si="18"/>
        <v>0</v>
      </c>
      <c r="S114" s="13">
        <f t="shared" si="18"/>
        <v>0</v>
      </c>
      <c r="T114" s="13">
        <f t="shared" si="18"/>
        <v>0</v>
      </c>
      <c r="U114" s="13">
        <f t="shared" si="18"/>
        <v>0</v>
      </c>
      <c r="V114" s="13">
        <f t="shared" si="18"/>
        <v>0</v>
      </c>
      <c r="X114" s="61">
        <f>X115+X119</f>
        <v>480.67</v>
      </c>
      <c r="Y114" s="76">
        <f t="shared" si="11"/>
        <v>44.09585920736255</v>
      </c>
      <c r="Z114" s="82"/>
      <c r="AA114" s="120"/>
    </row>
    <row r="115" spans="1:27" s="22" customFormat="1" ht="31.5" outlineLevel="6">
      <c r="A115" s="5" t="s">
        <v>94</v>
      </c>
      <c r="B115" s="6" t="s">
        <v>71</v>
      </c>
      <c r="C115" s="6" t="s">
        <v>261</v>
      </c>
      <c r="D115" s="6" t="s">
        <v>93</v>
      </c>
      <c r="E115" s="6"/>
      <c r="F115" s="62">
        <f>F116+F117+F118</f>
        <v>1020.377</v>
      </c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94"/>
      <c r="X115" s="62">
        <f>X116+X117+X118</f>
        <v>473.623</v>
      </c>
      <c r="Y115" s="76">
        <f t="shared" si="11"/>
        <v>46.41647155904142</v>
      </c>
      <c r="Z115" s="82"/>
      <c r="AA115" s="120"/>
    </row>
    <row r="116" spans="1:27" s="22" customFormat="1" ht="31.5" outlineLevel="6">
      <c r="A116" s="32" t="s">
        <v>242</v>
      </c>
      <c r="B116" s="33" t="s">
        <v>71</v>
      </c>
      <c r="C116" s="33" t="s">
        <v>261</v>
      </c>
      <c r="D116" s="33" t="s">
        <v>91</v>
      </c>
      <c r="E116" s="33"/>
      <c r="F116" s="63">
        <v>785.555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X116" s="63">
        <v>367.941</v>
      </c>
      <c r="Y116" s="76">
        <f t="shared" si="11"/>
        <v>46.83834995640025</v>
      </c>
      <c r="Z116" s="82"/>
      <c r="AA116" s="120"/>
    </row>
    <row r="117" spans="1:27" s="22" customFormat="1" ht="31.5" outlineLevel="6">
      <c r="A117" s="32" t="s">
        <v>247</v>
      </c>
      <c r="B117" s="33" t="s">
        <v>71</v>
      </c>
      <c r="C117" s="33" t="s">
        <v>261</v>
      </c>
      <c r="D117" s="33" t="s">
        <v>92</v>
      </c>
      <c r="E117" s="33"/>
      <c r="F117" s="63">
        <v>0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X117" s="63">
        <v>0</v>
      </c>
      <c r="Y117" s="76">
        <v>0</v>
      </c>
      <c r="Z117" s="82"/>
      <c r="AA117" s="120"/>
    </row>
    <row r="118" spans="1:27" s="22" customFormat="1" ht="47.25" outlineLevel="6">
      <c r="A118" s="32" t="s">
        <v>243</v>
      </c>
      <c r="B118" s="33" t="s">
        <v>71</v>
      </c>
      <c r="C118" s="33" t="s">
        <v>261</v>
      </c>
      <c r="D118" s="33" t="s">
        <v>244</v>
      </c>
      <c r="E118" s="33"/>
      <c r="F118" s="63">
        <v>234.822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X118" s="63">
        <v>105.682</v>
      </c>
      <c r="Y118" s="76">
        <f t="shared" si="11"/>
        <v>45.0051528391718</v>
      </c>
      <c r="Z118" s="82"/>
      <c r="AA118" s="120"/>
    </row>
    <row r="119" spans="1:27" s="22" customFormat="1" ht="15.75" outlineLevel="6">
      <c r="A119" s="5" t="s">
        <v>95</v>
      </c>
      <c r="B119" s="6" t="s">
        <v>71</v>
      </c>
      <c r="C119" s="6" t="s">
        <v>261</v>
      </c>
      <c r="D119" s="6" t="s">
        <v>96</v>
      </c>
      <c r="E119" s="6"/>
      <c r="F119" s="62">
        <f>F120</f>
        <v>69.68</v>
      </c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94"/>
      <c r="X119" s="62">
        <f>X120</f>
        <v>7.047</v>
      </c>
      <c r="Y119" s="76">
        <f t="shared" si="11"/>
        <v>10.113375430539607</v>
      </c>
      <c r="Z119" s="82"/>
      <c r="AA119" s="120"/>
    </row>
    <row r="120" spans="1:27" s="22" customFormat="1" ht="31.5" outlineLevel="6">
      <c r="A120" s="32" t="s">
        <v>97</v>
      </c>
      <c r="B120" s="33" t="s">
        <v>71</v>
      </c>
      <c r="C120" s="33" t="s">
        <v>261</v>
      </c>
      <c r="D120" s="33" t="s">
        <v>98</v>
      </c>
      <c r="E120" s="33"/>
      <c r="F120" s="63">
        <v>69.68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X120" s="63">
        <v>7.047</v>
      </c>
      <c r="Y120" s="76">
        <f t="shared" si="11"/>
        <v>10.113375430539607</v>
      </c>
      <c r="Z120" s="82"/>
      <c r="AA120" s="120"/>
    </row>
    <row r="121" spans="1:27" s="22" customFormat="1" ht="31.5" outlineLevel="6">
      <c r="A121" s="46" t="s">
        <v>140</v>
      </c>
      <c r="B121" s="18" t="s">
        <v>71</v>
      </c>
      <c r="C121" s="18" t="s">
        <v>262</v>
      </c>
      <c r="D121" s="18" t="s">
        <v>5</v>
      </c>
      <c r="E121" s="18"/>
      <c r="F121" s="61">
        <f>F122+F126</f>
        <v>582.2869999999999</v>
      </c>
      <c r="G121" s="13">
        <f aca="true" t="shared" si="19" ref="G121:V121">G122</f>
        <v>0</v>
      </c>
      <c r="H121" s="13">
        <f t="shared" si="19"/>
        <v>0</v>
      </c>
      <c r="I121" s="13">
        <f t="shared" si="19"/>
        <v>0</v>
      </c>
      <c r="J121" s="13">
        <f t="shared" si="19"/>
        <v>0</v>
      </c>
      <c r="K121" s="13">
        <f t="shared" si="19"/>
        <v>0</v>
      </c>
      <c r="L121" s="13">
        <f t="shared" si="19"/>
        <v>0</v>
      </c>
      <c r="M121" s="13">
        <f t="shared" si="19"/>
        <v>0</v>
      </c>
      <c r="N121" s="13">
        <f t="shared" si="19"/>
        <v>0</v>
      </c>
      <c r="O121" s="13">
        <f t="shared" si="19"/>
        <v>0</v>
      </c>
      <c r="P121" s="13">
        <f t="shared" si="19"/>
        <v>0</v>
      </c>
      <c r="Q121" s="13">
        <f t="shared" si="19"/>
        <v>0</v>
      </c>
      <c r="R121" s="13">
        <f t="shared" si="19"/>
        <v>0</v>
      </c>
      <c r="S121" s="13">
        <f t="shared" si="19"/>
        <v>0</v>
      </c>
      <c r="T121" s="13">
        <f t="shared" si="19"/>
        <v>0</v>
      </c>
      <c r="U121" s="13">
        <f t="shared" si="19"/>
        <v>0</v>
      </c>
      <c r="V121" s="13">
        <f t="shared" si="19"/>
        <v>0</v>
      </c>
      <c r="X121" s="61">
        <f>X122+X126</f>
        <v>221.94699999999997</v>
      </c>
      <c r="Y121" s="76">
        <f t="shared" si="11"/>
        <v>38.11642712270753</v>
      </c>
      <c r="Z121" s="82"/>
      <c r="AA121" s="120"/>
    </row>
    <row r="122" spans="1:27" s="22" customFormat="1" ht="31.5" outlineLevel="6">
      <c r="A122" s="5" t="s">
        <v>94</v>
      </c>
      <c r="B122" s="6" t="s">
        <v>71</v>
      </c>
      <c r="C122" s="6" t="s">
        <v>262</v>
      </c>
      <c r="D122" s="6" t="s">
        <v>93</v>
      </c>
      <c r="E122" s="6"/>
      <c r="F122" s="62">
        <f>F123+F124+F125</f>
        <v>547.636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X122" s="62">
        <f>X123+X124+X125</f>
        <v>212.50599999999997</v>
      </c>
      <c r="Y122" s="76">
        <f t="shared" si="11"/>
        <v>38.80424223389258</v>
      </c>
      <c r="Z122" s="82"/>
      <c r="AA122" s="120"/>
    </row>
    <row r="123" spans="1:27" s="22" customFormat="1" ht="31.5" outlineLevel="6">
      <c r="A123" s="32" t="s">
        <v>242</v>
      </c>
      <c r="B123" s="33" t="s">
        <v>71</v>
      </c>
      <c r="C123" s="33" t="s">
        <v>262</v>
      </c>
      <c r="D123" s="33" t="s">
        <v>91</v>
      </c>
      <c r="E123" s="33"/>
      <c r="F123" s="63">
        <v>421.539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63">
        <v>166.694</v>
      </c>
      <c r="Y123" s="76">
        <f t="shared" si="11"/>
        <v>39.54414656769599</v>
      </c>
      <c r="Z123" s="82"/>
      <c r="AA123" s="120"/>
    </row>
    <row r="124" spans="1:27" s="22" customFormat="1" ht="31.5" outlineLevel="6">
      <c r="A124" s="32" t="s">
        <v>247</v>
      </c>
      <c r="B124" s="33" t="s">
        <v>71</v>
      </c>
      <c r="C124" s="33" t="s">
        <v>262</v>
      </c>
      <c r="D124" s="33" t="s">
        <v>92</v>
      </c>
      <c r="E124" s="33"/>
      <c r="F124" s="63">
        <v>0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X124" s="63">
        <v>0</v>
      </c>
      <c r="Y124" s="76">
        <v>0</v>
      </c>
      <c r="Z124" s="82"/>
      <c r="AA124" s="120"/>
    </row>
    <row r="125" spans="1:27" s="22" customFormat="1" ht="47.25" outlineLevel="6">
      <c r="A125" s="32" t="s">
        <v>243</v>
      </c>
      <c r="B125" s="33" t="s">
        <v>71</v>
      </c>
      <c r="C125" s="33" t="s">
        <v>262</v>
      </c>
      <c r="D125" s="33" t="s">
        <v>244</v>
      </c>
      <c r="E125" s="33"/>
      <c r="F125" s="63">
        <v>126.097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X125" s="63">
        <v>45.812</v>
      </c>
      <c r="Y125" s="76">
        <f t="shared" si="11"/>
        <v>36.33076123936335</v>
      </c>
      <c r="Z125" s="82"/>
      <c r="AA125" s="120"/>
    </row>
    <row r="126" spans="1:27" s="22" customFormat="1" ht="15.75" outlineLevel="6">
      <c r="A126" s="5" t="s">
        <v>95</v>
      </c>
      <c r="B126" s="6" t="s">
        <v>71</v>
      </c>
      <c r="C126" s="6" t="s">
        <v>262</v>
      </c>
      <c r="D126" s="6" t="s">
        <v>96</v>
      </c>
      <c r="E126" s="6"/>
      <c r="F126" s="62">
        <f>F127</f>
        <v>34.651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X126" s="62">
        <f>X127</f>
        <v>9.441</v>
      </c>
      <c r="Y126" s="76">
        <f t="shared" si="11"/>
        <v>27.245966927361405</v>
      </c>
      <c r="Z126" s="82"/>
      <c r="AA126" s="120"/>
    </row>
    <row r="127" spans="1:27" s="22" customFormat="1" ht="31.5" outlineLevel="6">
      <c r="A127" s="32" t="s">
        <v>97</v>
      </c>
      <c r="B127" s="33" t="s">
        <v>71</v>
      </c>
      <c r="C127" s="33" t="s">
        <v>262</v>
      </c>
      <c r="D127" s="33" t="s">
        <v>98</v>
      </c>
      <c r="E127" s="33"/>
      <c r="F127" s="63">
        <v>34.651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X127" s="63">
        <v>9.441</v>
      </c>
      <c r="Y127" s="76">
        <f t="shared" si="11"/>
        <v>27.245966927361405</v>
      </c>
      <c r="Z127" s="82"/>
      <c r="AA127" s="120"/>
    </row>
    <row r="128" spans="1:27" s="22" customFormat="1" ht="31.5" outlineLevel="6">
      <c r="A128" s="46" t="s">
        <v>141</v>
      </c>
      <c r="B128" s="18" t="s">
        <v>71</v>
      </c>
      <c r="C128" s="18" t="s">
        <v>263</v>
      </c>
      <c r="D128" s="18" t="s">
        <v>5</v>
      </c>
      <c r="E128" s="18"/>
      <c r="F128" s="61">
        <f>F129+F132</f>
        <v>708.062</v>
      </c>
      <c r="G128" s="13">
        <f aca="true" t="shared" si="20" ref="G128:V128">G129</f>
        <v>0</v>
      </c>
      <c r="H128" s="13">
        <f t="shared" si="20"/>
        <v>0</v>
      </c>
      <c r="I128" s="13">
        <f t="shared" si="20"/>
        <v>0</v>
      </c>
      <c r="J128" s="13">
        <f t="shared" si="20"/>
        <v>0</v>
      </c>
      <c r="K128" s="13">
        <f t="shared" si="20"/>
        <v>0</v>
      </c>
      <c r="L128" s="13">
        <f t="shared" si="20"/>
        <v>0</v>
      </c>
      <c r="M128" s="13">
        <f t="shared" si="20"/>
        <v>0</v>
      </c>
      <c r="N128" s="13">
        <f t="shared" si="20"/>
        <v>0</v>
      </c>
      <c r="O128" s="13">
        <f t="shared" si="20"/>
        <v>0</v>
      </c>
      <c r="P128" s="13">
        <f t="shared" si="20"/>
        <v>0</v>
      </c>
      <c r="Q128" s="13">
        <f t="shared" si="20"/>
        <v>0</v>
      </c>
      <c r="R128" s="13">
        <f t="shared" si="20"/>
        <v>0</v>
      </c>
      <c r="S128" s="13">
        <f t="shared" si="20"/>
        <v>0</v>
      </c>
      <c r="T128" s="13">
        <f t="shared" si="20"/>
        <v>0</v>
      </c>
      <c r="U128" s="13">
        <f t="shared" si="20"/>
        <v>0</v>
      </c>
      <c r="V128" s="13">
        <f t="shared" si="20"/>
        <v>0</v>
      </c>
      <c r="X128" s="61">
        <f>X129+X132</f>
        <v>311.92400000000004</v>
      </c>
      <c r="Y128" s="76">
        <f t="shared" si="11"/>
        <v>44.053204380407365</v>
      </c>
      <c r="Z128" s="82"/>
      <c r="AA128" s="120"/>
    </row>
    <row r="129" spans="1:27" s="22" customFormat="1" ht="31.5" outlineLevel="6">
      <c r="A129" s="5" t="s">
        <v>94</v>
      </c>
      <c r="B129" s="6" t="s">
        <v>71</v>
      </c>
      <c r="C129" s="6" t="s">
        <v>263</v>
      </c>
      <c r="D129" s="6" t="s">
        <v>93</v>
      </c>
      <c r="E129" s="6"/>
      <c r="F129" s="62">
        <f>F130+F131</f>
        <v>679.162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X129" s="62">
        <f>X130+X131</f>
        <v>303.50800000000004</v>
      </c>
      <c r="Y129" s="76">
        <f t="shared" si="11"/>
        <v>44.68860154131121</v>
      </c>
      <c r="Z129" s="82"/>
      <c r="AA129" s="120"/>
    </row>
    <row r="130" spans="1:27" s="22" customFormat="1" ht="31.5" outlineLevel="6">
      <c r="A130" s="32" t="s">
        <v>242</v>
      </c>
      <c r="B130" s="33" t="s">
        <v>71</v>
      </c>
      <c r="C130" s="33" t="s">
        <v>263</v>
      </c>
      <c r="D130" s="33" t="s">
        <v>91</v>
      </c>
      <c r="E130" s="37"/>
      <c r="F130" s="63">
        <v>522.533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X130" s="63">
        <v>237.871</v>
      </c>
      <c r="Y130" s="76">
        <f t="shared" si="11"/>
        <v>45.5226751229109</v>
      </c>
      <c r="Z130" s="82"/>
      <c r="AA130" s="120"/>
    </row>
    <row r="131" spans="1:27" s="22" customFormat="1" ht="47.25" outlineLevel="6">
      <c r="A131" s="32" t="s">
        <v>243</v>
      </c>
      <c r="B131" s="33" t="s">
        <v>71</v>
      </c>
      <c r="C131" s="33" t="s">
        <v>263</v>
      </c>
      <c r="D131" s="33" t="s">
        <v>244</v>
      </c>
      <c r="E131" s="37"/>
      <c r="F131" s="63">
        <v>156.629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X131" s="63">
        <v>65.637</v>
      </c>
      <c r="Y131" s="76">
        <f t="shared" si="11"/>
        <v>41.90603272701735</v>
      </c>
      <c r="Z131" s="82"/>
      <c r="AA131" s="120"/>
    </row>
    <row r="132" spans="1:27" s="22" customFormat="1" ht="15.75" outlineLevel="6">
      <c r="A132" s="5" t="s">
        <v>95</v>
      </c>
      <c r="B132" s="6" t="s">
        <v>71</v>
      </c>
      <c r="C132" s="6" t="s">
        <v>263</v>
      </c>
      <c r="D132" s="6" t="s">
        <v>96</v>
      </c>
      <c r="E132" s="31"/>
      <c r="F132" s="62">
        <f>F133</f>
        <v>28.9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X132" s="62">
        <f>X133</f>
        <v>8.416</v>
      </c>
      <c r="Y132" s="76">
        <f t="shared" si="11"/>
        <v>29.121107266435992</v>
      </c>
      <c r="Z132" s="82"/>
      <c r="AA132" s="120"/>
    </row>
    <row r="133" spans="1:27" s="22" customFormat="1" ht="31.5" outlineLevel="6">
      <c r="A133" s="32" t="s">
        <v>97</v>
      </c>
      <c r="B133" s="33" t="s">
        <v>71</v>
      </c>
      <c r="C133" s="33" t="s">
        <v>263</v>
      </c>
      <c r="D133" s="33" t="s">
        <v>98</v>
      </c>
      <c r="E133" s="37"/>
      <c r="F133" s="63">
        <v>28.9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X133" s="63">
        <v>8.416</v>
      </c>
      <c r="Y133" s="76">
        <f t="shared" si="11"/>
        <v>29.121107266435992</v>
      </c>
      <c r="Z133" s="82"/>
      <c r="AA133" s="120"/>
    </row>
    <row r="134" spans="1:27" s="22" customFormat="1" ht="15.75" outlineLevel="6">
      <c r="A134" s="50" t="s">
        <v>142</v>
      </c>
      <c r="B134" s="9" t="s">
        <v>71</v>
      </c>
      <c r="C134" s="9" t="s">
        <v>249</v>
      </c>
      <c r="D134" s="9" t="s">
        <v>5</v>
      </c>
      <c r="E134" s="9"/>
      <c r="F134" s="10">
        <f>F142+F149+F135+F156+F161+F164+F167</f>
        <v>11773.399000000001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X134" s="10">
        <f>X142+X149+X135+X156+X161+X164+X167</f>
        <v>6026.496</v>
      </c>
      <c r="Y134" s="76">
        <f t="shared" si="11"/>
        <v>51.187392867599236</v>
      </c>
      <c r="Z134" s="82"/>
      <c r="AA134" s="120"/>
    </row>
    <row r="135" spans="1:27" s="22" customFormat="1" ht="31.5" outlineLevel="6">
      <c r="A135" s="46" t="s">
        <v>217</v>
      </c>
      <c r="B135" s="18" t="s">
        <v>71</v>
      </c>
      <c r="C135" s="18" t="s">
        <v>264</v>
      </c>
      <c r="D135" s="18" t="s">
        <v>5</v>
      </c>
      <c r="E135" s="18"/>
      <c r="F135" s="61">
        <f>F136+F139</f>
        <v>30</v>
      </c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4"/>
      <c r="X135" s="61">
        <f>X136+X139</f>
        <v>0</v>
      </c>
      <c r="Y135" s="76">
        <f t="shared" si="11"/>
        <v>0</v>
      </c>
      <c r="Z135" s="82"/>
      <c r="AA135" s="120"/>
    </row>
    <row r="136" spans="1:27" s="22" customFormat="1" ht="33.75" customHeight="1" outlineLevel="6">
      <c r="A136" s="5" t="s">
        <v>190</v>
      </c>
      <c r="B136" s="6" t="s">
        <v>71</v>
      </c>
      <c r="C136" s="6" t="s">
        <v>265</v>
      </c>
      <c r="D136" s="6" t="s">
        <v>5</v>
      </c>
      <c r="E136" s="12"/>
      <c r="F136" s="62">
        <f>F137</f>
        <v>0</v>
      </c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4"/>
      <c r="X136" s="62">
        <f>X137</f>
        <v>0</v>
      </c>
      <c r="Y136" s="76">
        <v>0</v>
      </c>
      <c r="Z136" s="82"/>
      <c r="AA136" s="120"/>
    </row>
    <row r="137" spans="1:27" s="22" customFormat="1" ht="15.75" outlineLevel="6">
      <c r="A137" s="83" t="s">
        <v>95</v>
      </c>
      <c r="B137" s="84" t="s">
        <v>71</v>
      </c>
      <c r="C137" s="84" t="s">
        <v>265</v>
      </c>
      <c r="D137" s="84" t="s">
        <v>96</v>
      </c>
      <c r="E137" s="85"/>
      <c r="F137" s="78">
        <f>F138</f>
        <v>0</v>
      </c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30"/>
      <c r="X137" s="78">
        <f>X138</f>
        <v>0</v>
      </c>
      <c r="Y137" s="76">
        <v>0</v>
      </c>
      <c r="Z137" s="82"/>
      <c r="AA137" s="120"/>
    </row>
    <row r="138" spans="1:27" s="22" customFormat="1" ht="31.5" outlineLevel="6">
      <c r="A138" s="32" t="s">
        <v>97</v>
      </c>
      <c r="B138" s="33" t="s">
        <v>71</v>
      </c>
      <c r="C138" s="33" t="s">
        <v>265</v>
      </c>
      <c r="D138" s="33" t="s">
        <v>98</v>
      </c>
      <c r="E138" s="12"/>
      <c r="F138" s="63">
        <v>0</v>
      </c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4"/>
      <c r="X138" s="63">
        <v>0</v>
      </c>
      <c r="Y138" s="76">
        <v>0</v>
      </c>
      <c r="Z138" s="82"/>
      <c r="AA138" s="120"/>
    </row>
    <row r="139" spans="1:27" s="22" customFormat="1" ht="31.5" outlineLevel="6">
      <c r="A139" s="5" t="s">
        <v>191</v>
      </c>
      <c r="B139" s="6" t="s">
        <v>71</v>
      </c>
      <c r="C139" s="6" t="s">
        <v>266</v>
      </c>
      <c r="D139" s="6" t="s">
        <v>5</v>
      </c>
      <c r="E139" s="12"/>
      <c r="F139" s="62">
        <f>F140</f>
        <v>30</v>
      </c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4"/>
      <c r="X139" s="62">
        <f>X140</f>
        <v>0</v>
      </c>
      <c r="Y139" s="76">
        <f aca="true" t="shared" si="21" ref="Y139:Y200">X139/F139*100</f>
        <v>0</v>
      </c>
      <c r="Z139" s="82"/>
      <c r="AA139" s="120"/>
    </row>
    <row r="140" spans="1:27" s="22" customFormat="1" ht="15.75" outlineLevel="6">
      <c r="A140" s="83" t="s">
        <v>95</v>
      </c>
      <c r="B140" s="84" t="s">
        <v>71</v>
      </c>
      <c r="C140" s="84" t="s">
        <v>266</v>
      </c>
      <c r="D140" s="84" t="s">
        <v>96</v>
      </c>
      <c r="E140" s="85"/>
      <c r="F140" s="78">
        <f>F141</f>
        <v>30</v>
      </c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30"/>
      <c r="X140" s="78">
        <f>X141</f>
        <v>0</v>
      </c>
      <c r="Y140" s="76">
        <f t="shared" si="21"/>
        <v>0</v>
      </c>
      <c r="Z140" s="82"/>
      <c r="AA140" s="120"/>
    </row>
    <row r="141" spans="1:27" s="22" customFormat="1" ht="31.5" outlineLevel="6">
      <c r="A141" s="32" t="s">
        <v>97</v>
      </c>
      <c r="B141" s="33" t="s">
        <v>71</v>
      </c>
      <c r="C141" s="33" t="s">
        <v>266</v>
      </c>
      <c r="D141" s="33" t="s">
        <v>98</v>
      </c>
      <c r="E141" s="12"/>
      <c r="F141" s="63">
        <v>30</v>
      </c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4"/>
      <c r="X141" s="63">
        <v>0</v>
      </c>
      <c r="Y141" s="76">
        <f t="shared" si="21"/>
        <v>0</v>
      </c>
      <c r="Z141" s="82"/>
      <c r="AA141" s="120"/>
    </row>
    <row r="142" spans="1:27" s="22" customFormat="1" ht="15.75" outlineLevel="6">
      <c r="A142" s="35" t="s">
        <v>218</v>
      </c>
      <c r="B142" s="18" t="s">
        <v>71</v>
      </c>
      <c r="C142" s="18" t="s">
        <v>267</v>
      </c>
      <c r="D142" s="18" t="s">
        <v>5</v>
      </c>
      <c r="E142" s="18"/>
      <c r="F142" s="61">
        <f>F143+F146</f>
        <v>50</v>
      </c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4"/>
      <c r="X142" s="61">
        <f>X143+X146</f>
        <v>0</v>
      </c>
      <c r="Y142" s="76">
        <f t="shared" si="21"/>
        <v>0</v>
      </c>
      <c r="Z142" s="82"/>
      <c r="AA142" s="120"/>
    </row>
    <row r="143" spans="1:27" s="22" customFormat="1" ht="31.5" outlineLevel="6">
      <c r="A143" s="5" t="s">
        <v>143</v>
      </c>
      <c r="B143" s="6" t="s">
        <v>71</v>
      </c>
      <c r="C143" s="6" t="s">
        <v>268</v>
      </c>
      <c r="D143" s="6" t="s">
        <v>5</v>
      </c>
      <c r="E143" s="6"/>
      <c r="F143" s="62">
        <f>F144</f>
        <v>0</v>
      </c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4"/>
      <c r="X143" s="62">
        <f>X144</f>
        <v>0</v>
      </c>
      <c r="Y143" s="76">
        <v>0</v>
      </c>
      <c r="Z143" s="82"/>
      <c r="AA143" s="120"/>
    </row>
    <row r="144" spans="1:27" s="22" customFormat="1" ht="15.75" outlineLevel="6">
      <c r="A144" s="83" t="s">
        <v>95</v>
      </c>
      <c r="B144" s="84" t="s">
        <v>71</v>
      </c>
      <c r="C144" s="84" t="s">
        <v>268</v>
      </c>
      <c r="D144" s="84" t="s">
        <v>96</v>
      </c>
      <c r="E144" s="84"/>
      <c r="F144" s="78">
        <f>F145</f>
        <v>0</v>
      </c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30"/>
      <c r="X144" s="78">
        <f>X145</f>
        <v>0</v>
      </c>
      <c r="Y144" s="76">
        <v>0</v>
      </c>
      <c r="Z144" s="82"/>
      <c r="AA144" s="120"/>
    </row>
    <row r="145" spans="1:27" s="22" customFormat="1" ht="31.5" outlineLevel="6">
      <c r="A145" s="32" t="s">
        <v>97</v>
      </c>
      <c r="B145" s="33" t="s">
        <v>71</v>
      </c>
      <c r="C145" s="33" t="s">
        <v>268</v>
      </c>
      <c r="D145" s="33" t="s">
        <v>98</v>
      </c>
      <c r="E145" s="33"/>
      <c r="F145" s="63">
        <v>0</v>
      </c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4"/>
      <c r="X145" s="63">
        <v>0</v>
      </c>
      <c r="Y145" s="76">
        <v>0</v>
      </c>
      <c r="Z145" s="82"/>
      <c r="AA145" s="120"/>
    </row>
    <row r="146" spans="1:27" s="22" customFormat="1" ht="31.5" outlineLevel="6">
      <c r="A146" s="5" t="s">
        <v>144</v>
      </c>
      <c r="B146" s="6" t="s">
        <v>71</v>
      </c>
      <c r="C146" s="6" t="s">
        <v>269</v>
      </c>
      <c r="D146" s="6" t="s">
        <v>5</v>
      </c>
      <c r="E146" s="6"/>
      <c r="F146" s="62">
        <f>F147</f>
        <v>50</v>
      </c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4"/>
      <c r="X146" s="62">
        <f>X147</f>
        <v>0</v>
      </c>
      <c r="Y146" s="76">
        <f t="shared" si="21"/>
        <v>0</v>
      </c>
      <c r="Z146" s="82"/>
      <c r="AA146" s="120"/>
    </row>
    <row r="147" spans="1:27" s="22" customFormat="1" ht="15.75" outlineLevel="6">
      <c r="A147" s="83" t="s">
        <v>95</v>
      </c>
      <c r="B147" s="84" t="s">
        <v>71</v>
      </c>
      <c r="C147" s="84" t="s">
        <v>269</v>
      </c>
      <c r="D147" s="84" t="s">
        <v>96</v>
      </c>
      <c r="E147" s="84"/>
      <c r="F147" s="78">
        <f>F148</f>
        <v>50</v>
      </c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30"/>
      <c r="X147" s="78">
        <f>X148</f>
        <v>0</v>
      </c>
      <c r="Y147" s="76">
        <f t="shared" si="21"/>
        <v>0</v>
      </c>
      <c r="Z147" s="82"/>
      <c r="AA147" s="120"/>
    </row>
    <row r="148" spans="1:27" s="22" customFormat="1" ht="31.5" outlineLevel="6">
      <c r="A148" s="32" t="s">
        <v>97</v>
      </c>
      <c r="B148" s="33" t="s">
        <v>71</v>
      </c>
      <c r="C148" s="33" t="s">
        <v>269</v>
      </c>
      <c r="D148" s="33" t="s">
        <v>98</v>
      </c>
      <c r="E148" s="33"/>
      <c r="F148" s="63">
        <v>50</v>
      </c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4"/>
      <c r="X148" s="63">
        <v>0</v>
      </c>
      <c r="Y148" s="76">
        <f t="shared" si="21"/>
        <v>0</v>
      </c>
      <c r="Z148" s="82"/>
      <c r="AA148" s="120"/>
    </row>
    <row r="149" spans="1:27" s="22" customFormat="1" ht="31.5" outlineLevel="6">
      <c r="A149" s="35" t="s">
        <v>219</v>
      </c>
      <c r="B149" s="18" t="s">
        <v>71</v>
      </c>
      <c r="C149" s="18" t="s">
        <v>270</v>
      </c>
      <c r="D149" s="18" t="s">
        <v>5</v>
      </c>
      <c r="E149" s="18"/>
      <c r="F149" s="61">
        <f>F150+F153</f>
        <v>10</v>
      </c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4"/>
      <c r="X149" s="61">
        <f>X150+X153</f>
        <v>0</v>
      </c>
      <c r="Y149" s="76">
        <f t="shared" si="21"/>
        <v>0</v>
      </c>
      <c r="Z149" s="82"/>
      <c r="AA149" s="120"/>
    </row>
    <row r="150" spans="1:27" s="22" customFormat="1" ht="47.25" outlineLevel="6">
      <c r="A150" s="5" t="s">
        <v>145</v>
      </c>
      <c r="B150" s="6" t="s">
        <v>71</v>
      </c>
      <c r="C150" s="6" t="s">
        <v>271</v>
      </c>
      <c r="D150" s="6" t="s">
        <v>5</v>
      </c>
      <c r="E150" s="6"/>
      <c r="F150" s="62">
        <f>F151</f>
        <v>10</v>
      </c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4"/>
      <c r="X150" s="62">
        <f>X151</f>
        <v>0</v>
      </c>
      <c r="Y150" s="76">
        <f t="shared" si="21"/>
        <v>0</v>
      </c>
      <c r="Z150" s="82"/>
      <c r="AA150" s="120"/>
    </row>
    <row r="151" spans="1:27" s="22" customFormat="1" ht="15.75" outlineLevel="6">
      <c r="A151" s="83" t="s">
        <v>95</v>
      </c>
      <c r="B151" s="84" t="s">
        <v>71</v>
      </c>
      <c r="C151" s="84" t="s">
        <v>271</v>
      </c>
      <c r="D151" s="84" t="s">
        <v>96</v>
      </c>
      <c r="E151" s="84"/>
      <c r="F151" s="78">
        <f>F152</f>
        <v>10</v>
      </c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30"/>
      <c r="X151" s="78">
        <f>X152</f>
        <v>0</v>
      </c>
      <c r="Y151" s="76">
        <f t="shared" si="21"/>
        <v>0</v>
      </c>
      <c r="Z151" s="82"/>
      <c r="AA151" s="120"/>
    </row>
    <row r="152" spans="1:27" s="22" customFormat="1" ht="31.5" outlineLevel="6">
      <c r="A152" s="32" t="s">
        <v>97</v>
      </c>
      <c r="B152" s="33" t="s">
        <v>71</v>
      </c>
      <c r="C152" s="33" t="s">
        <v>271</v>
      </c>
      <c r="D152" s="33" t="s">
        <v>98</v>
      </c>
      <c r="E152" s="33"/>
      <c r="F152" s="63">
        <v>10</v>
      </c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4"/>
      <c r="X152" s="63">
        <v>0</v>
      </c>
      <c r="Y152" s="76">
        <f t="shared" si="21"/>
        <v>0</v>
      </c>
      <c r="Z152" s="82"/>
      <c r="AA152" s="120"/>
    </row>
    <row r="153" spans="1:27" s="22" customFormat="1" ht="47.25" outlineLevel="6">
      <c r="A153" s="5" t="s">
        <v>354</v>
      </c>
      <c r="B153" s="6" t="s">
        <v>71</v>
      </c>
      <c r="C153" s="6" t="s">
        <v>355</v>
      </c>
      <c r="D153" s="6" t="s">
        <v>5</v>
      </c>
      <c r="E153" s="6"/>
      <c r="F153" s="62">
        <f>F154</f>
        <v>0</v>
      </c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4"/>
      <c r="X153" s="62">
        <f>X154</f>
        <v>0</v>
      </c>
      <c r="Y153" s="76">
        <v>0</v>
      </c>
      <c r="Z153" s="82"/>
      <c r="AA153" s="120"/>
    </row>
    <row r="154" spans="1:27" s="22" customFormat="1" ht="15.75" outlineLevel="6">
      <c r="A154" s="83" t="s">
        <v>95</v>
      </c>
      <c r="B154" s="84" t="s">
        <v>71</v>
      </c>
      <c r="C154" s="84" t="s">
        <v>355</v>
      </c>
      <c r="D154" s="84" t="s">
        <v>96</v>
      </c>
      <c r="E154" s="84"/>
      <c r="F154" s="78">
        <f>F155</f>
        <v>0</v>
      </c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30"/>
      <c r="X154" s="78">
        <f>X155</f>
        <v>0</v>
      </c>
      <c r="Y154" s="76">
        <v>0</v>
      </c>
      <c r="Z154" s="82"/>
      <c r="AA154" s="120"/>
    </row>
    <row r="155" spans="1:27" s="22" customFormat="1" ht="31.5" outlineLevel="6">
      <c r="A155" s="32" t="s">
        <v>97</v>
      </c>
      <c r="B155" s="33" t="s">
        <v>71</v>
      </c>
      <c r="C155" s="33" t="s">
        <v>355</v>
      </c>
      <c r="D155" s="33" t="s">
        <v>98</v>
      </c>
      <c r="E155" s="33"/>
      <c r="F155" s="63">
        <v>0</v>
      </c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4"/>
      <c r="X155" s="63">
        <v>0</v>
      </c>
      <c r="Y155" s="76">
        <v>0</v>
      </c>
      <c r="Z155" s="82"/>
      <c r="AA155" s="120"/>
    </row>
    <row r="156" spans="1:27" s="22" customFormat="1" ht="34.5" customHeight="1" outlineLevel="6">
      <c r="A156" s="35" t="s">
        <v>341</v>
      </c>
      <c r="B156" s="18" t="s">
        <v>71</v>
      </c>
      <c r="C156" s="18" t="s">
        <v>345</v>
      </c>
      <c r="D156" s="18" t="s">
        <v>5</v>
      </c>
      <c r="E156" s="18"/>
      <c r="F156" s="61">
        <f>F157+F159</f>
        <v>11548.399000000001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X156" s="61">
        <f>X157+X159</f>
        <v>5954.286</v>
      </c>
      <c r="Y156" s="76">
        <f t="shared" si="21"/>
        <v>51.559406632902096</v>
      </c>
      <c r="Z156" s="82"/>
      <c r="AA156" s="120"/>
    </row>
    <row r="157" spans="1:27" s="22" customFormat="1" ht="15.75" outlineLevel="6">
      <c r="A157" s="5" t="s">
        <v>118</v>
      </c>
      <c r="B157" s="6" t="s">
        <v>71</v>
      </c>
      <c r="C157" s="6" t="s">
        <v>364</v>
      </c>
      <c r="D157" s="6" t="s">
        <v>119</v>
      </c>
      <c r="E157" s="6"/>
      <c r="F157" s="62">
        <f>F158</f>
        <v>4042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X157" s="62">
        <f>X158</f>
        <v>2344</v>
      </c>
      <c r="Y157" s="76">
        <f t="shared" si="21"/>
        <v>57.99109351806037</v>
      </c>
      <c r="Z157" s="82"/>
      <c r="AA157" s="120"/>
    </row>
    <row r="158" spans="1:27" s="22" customFormat="1" ht="47.25" outlineLevel="6">
      <c r="A158" s="40" t="s">
        <v>198</v>
      </c>
      <c r="B158" s="33" t="s">
        <v>71</v>
      </c>
      <c r="C158" s="33" t="s">
        <v>364</v>
      </c>
      <c r="D158" s="33" t="s">
        <v>85</v>
      </c>
      <c r="E158" s="33"/>
      <c r="F158" s="63">
        <v>4042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X158" s="63">
        <v>2344</v>
      </c>
      <c r="Y158" s="76">
        <f t="shared" si="21"/>
        <v>57.99109351806037</v>
      </c>
      <c r="Z158" s="82"/>
      <c r="AA158" s="120"/>
    </row>
    <row r="159" spans="1:27" s="22" customFormat="1" ht="15.75" outlineLevel="6">
      <c r="A159" s="5" t="s">
        <v>118</v>
      </c>
      <c r="B159" s="6" t="s">
        <v>71</v>
      </c>
      <c r="C159" s="6" t="s">
        <v>344</v>
      </c>
      <c r="D159" s="6" t="s">
        <v>119</v>
      </c>
      <c r="E159" s="6"/>
      <c r="F159" s="62">
        <f>F160</f>
        <v>7506.399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X159" s="62">
        <f>X160</f>
        <v>3610.286</v>
      </c>
      <c r="Y159" s="76">
        <f t="shared" si="21"/>
        <v>48.09611106470626</v>
      </c>
      <c r="Z159" s="82"/>
      <c r="AA159" s="120"/>
    </row>
    <row r="160" spans="1:27" s="22" customFormat="1" ht="47.25" outlineLevel="6">
      <c r="A160" s="40" t="s">
        <v>198</v>
      </c>
      <c r="B160" s="33" t="s">
        <v>71</v>
      </c>
      <c r="C160" s="33" t="s">
        <v>344</v>
      </c>
      <c r="D160" s="33" t="s">
        <v>85</v>
      </c>
      <c r="E160" s="33"/>
      <c r="F160" s="63">
        <v>7506.399</v>
      </c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4"/>
      <c r="X160" s="63">
        <v>3610.286</v>
      </c>
      <c r="Y160" s="76">
        <f t="shared" si="21"/>
        <v>48.09611106470626</v>
      </c>
      <c r="Z160" s="82"/>
      <c r="AA160" s="120"/>
    </row>
    <row r="161" spans="1:27" s="22" customFormat="1" ht="31.5" outlineLevel="6">
      <c r="A161" s="35" t="s">
        <v>358</v>
      </c>
      <c r="B161" s="18" t="s">
        <v>71</v>
      </c>
      <c r="C161" s="18" t="s">
        <v>359</v>
      </c>
      <c r="D161" s="18" t="s">
        <v>5</v>
      </c>
      <c r="E161" s="18"/>
      <c r="F161" s="61">
        <f>F162</f>
        <v>20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X161" s="61">
        <f>X162</f>
        <v>0</v>
      </c>
      <c r="Y161" s="76">
        <f t="shared" si="21"/>
        <v>0</v>
      </c>
      <c r="Z161" s="82"/>
      <c r="AA161" s="120"/>
    </row>
    <row r="162" spans="1:27" s="22" customFormat="1" ht="15.75" outlineLevel="6">
      <c r="A162" s="5" t="s">
        <v>95</v>
      </c>
      <c r="B162" s="6" t="s">
        <v>71</v>
      </c>
      <c r="C162" s="6" t="s">
        <v>360</v>
      </c>
      <c r="D162" s="6" t="s">
        <v>96</v>
      </c>
      <c r="E162" s="6"/>
      <c r="F162" s="62">
        <f>F163</f>
        <v>20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X162" s="62">
        <f>X163</f>
        <v>0</v>
      </c>
      <c r="Y162" s="76">
        <f t="shared" si="21"/>
        <v>0</v>
      </c>
      <c r="Z162" s="82"/>
      <c r="AA162" s="120"/>
    </row>
    <row r="163" spans="1:27" s="22" customFormat="1" ht="31.5" outlineLevel="6">
      <c r="A163" s="40" t="s">
        <v>97</v>
      </c>
      <c r="B163" s="33" t="s">
        <v>71</v>
      </c>
      <c r="C163" s="33" t="s">
        <v>360</v>
      </c>
      <c r="D163" s="33" t="s">
        <v>98</v>
      </c>
      <c r="E163" s="33"/>
      <c r="F163" s="63">
        <v>20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X163" s="63">
        <v>0</v>
      </c>
      <c r="Y163" s="76">
        <f t="shared" si="21"/>
        <v>0</v>
      </c>
      <c r="Z163" s="82"/>
      <c r="AA163" s="120"/>
    </row>
    <row r="164" spans="1:27" s="22" customFormat="1" ht="31.5" outlineLevel="6">
      <c r="A164" s="35" t="s">
        <v>387</v>
      </c>
      <c r="B164" s="18" t="s">
        <v>71</v>
      </c>
      <c r="C164" s="18" t="s">
        <v>385</v>
      </c>
      <c r="D164" s="18" t="s">
        <v>5</v>
      </c>
      <c r="E164" s="18"/>
      <c r="F164" s="61">
        <f>F165</f>
        <v>10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X164" s="61">
        <f>X165</f>
        <v>0</v>
      </c>
      <c r="Y164" s="76">
        <f t="shared" si="21"/>
        <v>0</v>
      </c>
      <c r="Z164" s="82"/>
      <c r="AA164" s="120"/>
    </row>
    <row r="165" spans="1:27" s="22" customFormat="1" ht="15.75" outlineLevel="6">
      <c r="A165" s="5" t="s">
        <v>95</v>
      </c>
      <c r="B165" s="6" t="s">
        <v>71</v>
      </c>
      <c r="C165" s="6" t="s">
        <v>386</v>
      </c>
      <c r="D165" s="6" t="s">
        <v>96</v>
      </c>
      <c r="E165" s="6"/>
      <c r="F165" s="62">
        <f>F166</f>
        <v>10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X165" s="62">
        <f>X166</f>
        <v>0</v>
      </c>
      <c r="Y165" s="76">
        <f t="shared" si="21"/>
        <v>0</v>
      </c>
      <c r="Z165" s="82"/>
      <c r="AA165" s="120"/>
    </row>
    <row r="166" spans="1:27" s="22" customFormat="1" ht="31.5" outlineLevel="6">
      <c r="A166" s="40" t="s">
        <v>97</v>
      </c>
      <c r="B166" s="33" t="s">
        <v>71</v>
      </c>
      <c r="C166" s="33" t="s">
        <v>386</v>
      </c>
      <c r="D166" s="33" t="s">
        <v>98</v>
      </c>
      <c r="E166" s="33"/>
      <c r="F166" s="63">
        <v>10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X166" s="63">
        <v>0</v>
      </c>
      <c r="Y166" s="76">
        <f t="shared" si="21"/>
        <v>0</v>
      </c>
      <c r="Z166" s="82"/>
      <c r="AA166" s="120"/>
    </row>
    <row r="167" spans="1:27" s="22" customFormat="1" ht="47.25" outlineLevel="6">
      <c r="A167" s="35" t="s">
        <v>388</v>
      </c>
      <c r="B167" s="18" t="s">
        <v>71</v>
      </c>
      <c r="C167" s="18" t="s">
        <v>389</v>
      </c>
      <c r="D167" s="18" t="s">
        <v>5</v>
      </c>
      <c r="E167" s="18"/>
      <c r="F167" s="61">
        <f>F168+F170</f>
        <v>105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X167" s="61">
        <f>X168+X170</f>
        <v>72.21000000000001</v>
      </c>
      <c r="Y167" s="76">
        <f t="shared" si="21"/>
        <v>68.77142857142859</v>
      </c>
      <c r="Z167" s="82"/>
      <c r="AA167" s="120"/>
    </row>
    <row r="168" spans="1:27" s="22" customFormat="1" ht="15.75" outlineLevel="6">
      <c r="A168" s="5" t="s">
        <v>95</v>
      </c>
      <c r="B168" s="6" t="s">
        <v>71</v>
      </c>
      <c r="C168" s="6" t="s">
        <v>390</v>
      </c>
      <c r="D168" s="6" t="s">
        <v>96</v>
      </c>
      <c r="E168" s="6"/>
      <c r="F168" s="62">
        <f>F169</f>
        <v>104.3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X168" s="62">
        <f>X169</f>
        <v>71.51</v>
      </c>
      <c r="Y168" s="76">
        <f t="shared" si="21"/>
        <v>68.56184084372005</v>
      </c>
      <c r="Z168" s="82"/>
      <c r="AA168" s="120"/>
    </row>
    <row r="169" spans="1:27" s="22" customFormat="1" ht="31.5" outlineLevel="6">
      <c r="A169" s="40" t="s">
        <v>97</v>
      </c>
      <c r="B169" s="33" t="s">
        <v>71</v>
      </c>
      <c r="C169" s="33" t="s">
        <v>390</v>
      </c>
      <c r="D169" s="33" t="s">
        <v>98</v>
      </c>
      <c r="E169" s="33"/>
      <c r="F169" s="63">
        <v>104.3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X169" s="63">
        <v>71.51</v>
      </c>
      <c r="Y169" s="76">
        <f t="shared" si="21"/>
        <v>68.56184084372005</v>
      </c>
      <c r="Z169" s="82"/>
      <c r="AA169" s="120"/>
    </row>
    <row r="170" spans="1:27" s="22" customFormat="1" ht="15.75" outlineLevel="6">
      <c r="A170" s="5" t="s">
        <v>99</v>
      </c>
      <c r="B170" s="6" t="s">
        <v>71</v>
      </c>
      <c r="C170" s="6" t="s">
        <v>390</v>
      </c>
      <c r="D170" s="6" t="s">
        <v>100</v>
      </c>
      <c r="E170" s="6"/>
      <c r="F170" s="62">
        <f>F171</f>
        <v>0.7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X170" s="62">
        <f>X171</f>
        <v>0.7</v>
      </c>
      <c r="Y170" s="76">
        <f t="shared" si="21"/>
        <v>100</v>
      </c>
      <c r="Z170" s="82"/>
      <c r="AA170" s="120"/>
    </row>
    <row r="171" spans="1:27" s="22" customFormat="1" ht="15.75" outlineLevel="6">
      <c r="A171" s="32" t="s">
        <v>353</v>
      </c>
      <c r="B171" s="33" t="s">
        <v>71</v>
      </c>
      <c r="C171" s="33" t="s">
        <v>390</v>
      </c>
      <c r="D171" s="33" t="s">
        <v>352</v>
      </c>
      <c r="E171" s="33"/>
      <c r="F171" s="63">
        <v>0.7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X171" s="63">
        <v>0.7</v>
      </c>
      <c r="Y171" s="76">
        <f t="shared" si="21"/>
        <v>100</v>
      </c>
      <c r="Z171" s="82"/>
      <c r="AA171" s="120"/>
    </row>
    <row r="172" spans="1:27" s="22" customFormat="1" ht="15.75" outlineLevel="6">
      <c r="A172" s="47" t="s">
        <v>146</v>
      </c>
      <c r="B172" s="28" t="s">
        <v>147</v>
      </c>
      <c r="C172" s="28" t="s">
        <v>249</v>
      </c>
      <c r="D172" s="28" t="s">
        <v>5</v>
      </c>
      <c r="E172" s="30"/>
      <c r="F172" s="66">
        <f>F173</f>
        <v>1638.7</v>
      </c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4"/>
      <c r="X172" s="66">
        <f>X173</f>
        <v>819.35</v>
      </c>
      <c r="Y172" s="76">
        <f t="shared" si="21"/>
        <v>50</v>
      </c>
      <c r="Z172" s="82"/>
      <c r="AA172" s="120"/>
    </row>
    <row r="173" spans="1:27" ht="15.75" outlineLevel="6">
      <c r="A173" s="48" t="s">
        <v>83</v>
      </c>
      <c r="B173" s="9" t="s">
        <v>84</v>
      </c>
      <c r="C173" s="9" t="s">
        <v>249</v>
      </c>
      <c r="D173" s="9" t="s">
        <v>5</v>
      </c>
      <c r="E173" s="49" t="s">
        <v>5</v>
      </c>
      <c r="F173" s="97">
        <f>F174</f>
        <v>1638.7</v>
      </c>
      <c r="G173" s="98" t="e">
        <f>#REF!</f>
        <v>#REF!</v>
      </c>
      <c r="H173" s="98" t="e">
        <f>#REF!</f>
        <v>#REF!</v>
      </c>
      <c r="I173" s="98" t="e">
        <f>#REF!</f>
        <v>#REF!</v>
      </c>
      <c r="J173" s="98" t="e">
        <f>#REF!</f>
        <v>#REF!</v>
      </c>
      <c r="K173" s="98" t="e">
        <f>#REF!</f>
        <v>#REF!</v>
      </c>
      <c r="L173" s="98" t="e">
        <f>#REF!</f>
        <v>#REF!</v>
      </c>
      <c r="M173" s="98" t="e">
        <f>#REF!</f>
        <v>#REF!</v>
      </c>
      <c r="N173" s="98" t="e">
        <f>#REF!</f>
        <v>#REF!</v>
      </c>
      <c r="O173" s="98" t="e">
        <f>#REF!</f>
        <v>#REF!</v>
      </c>
      <c r="P173" s="98" t="e">
        <f>#REF!</f>
        <v>#REF!</v>
      </c>
      <c r="Q173" s="98" t="e">
        <f>#REF!</f>
        <v>#REF!</v>
      </c>
      <c r="R173" s="98" t="e">
        <f>#REF!</f>
        <v>#REF!</v>
      </c>
      <c r="S173" s="98" t="e">
        <f>#REF!</f>
        <v>#REF!</v>
      </c>
      <c r="T173" s="98" t="e">
        <f>#REF!</f>
        <v>#REF!</v>
      </c>
      <c r="U173" s="98" t="e">
        <f>#REF!</f>
        <v>#REF!</v>
      </c>
      <c r="V173" s="99" t="e">
        <f>#REF!</f>
        <v>#REF!</v>
      </c>
      <c r="W173" s="100"/>
      <c r="X173" s="97">
        <f>X174</f>
        <v>819.35</v>
      </c>
      <c r="Y173" s="76">
        <f t="shared" si="21"/>
        <v>50</v>
      </c>
      <c r="Z173" s="119"/>
      <c r="AA173" s="120"/>
    </row>
    <row r="174" spans="1:27" ht="31.5" outlineLevel="6">
      <c r="A174" s="20" t="s">
        <v>133</v>
      </c>
      <c r="B174" s="9" t="s">
        <v>84</v>
      </c>
      <c r="C174" s="9" t="s">
        <v>250</v>
      </c>
      <c r="D174" s="9" t="s">
        <v>5</v>
      </c>
      <c r="E174" s="49"/>
      <c r="F174" s="97">
        <f>F175</f>
        <v>1638.7</v>
      </c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101"/>
      <c r="W174" s="102"/>
      <c r="X174" s="97">
        <f>X175</f>
        <v>819.35</v>
      </c>
      <c r="Y174" s="76">
        <f t="shared" si="21"/>
        <v>50</v>
      </c>
      <c r="Z174" s="119"/>
      <c r="AA174" s="120"/>
    </row>
    <row r="175" spans="1:27" ht="31.5" outlineLevel="6">
      <c r="A175" s="20" t="s">
        <v>135</v>
      </c>
      <c r="B175" s="9" t="s">
        <v>84</v>
      </c>
      <c r="C175" s="9" t="s">
        <v>251</v>
      </c>
      <c r="D175" s="9" t="s">
        <v>5</v>
      </c>
      <c r="E175" s="49"/>
      <c r="F175" s="97">
        <f>F176</f>
        <v>1638.7</v>
      </c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101"/>
      <c r="W175" s="102"/>
      <c r="X175" s="97">
        <f>X176</f>
        <v>819.35</v>
      </c>
      <c r="Y175" s="76">
        <f t="shared" si="21"/>
        <v>50</v>
      </c>
      <c r="Z175" s="119"/>
      <c r="AA175" s="120"/>
    </row>
    <row r="176" spans="1:27" ht="31.5" outlineLevel="6">
      <c r="A176" s="38" t="s">
        <v>42</v>
      </c>
      <c r="B176" s="18" t="s">
        <v>84</v>
      </c>
      <c r="C176" s="18" t="s">
        <v>272</v>
      </c>
      <c r="D176" s="18" t="s">
        <v>5</v>
      </c>
      <c r="E176" s="39" t="s">
        <v>5</v>
      </c>
      <c r="F176" s="103">
        <f>F177</f>
        <v>1638.7</v>
      </c>
      <c r="G176" s="104">
        <f>G177</f>
        <v>1397.92</v>
      </c>
      <c r="H176" s="104">
        <f aca="true" t="shared" si="22" ref="H176:V176">H177</f>
        <v>0</v>
      </c>
      <c r="I176" s="104">
        <f t="shared" si="22"/>
        <v>0</v>
      </c>
      <c r="J176" s="104">
        <f t="shared" si="22"/>
        <v>0</v>
      </c>
      <c r="K176" s="104">
        <f t="shared" si="22"/>
        <v>0</v>
      </c>
      <c r="L176" s="104">
        <f t="shared" si="22"/>
        <v>0</v>
      </c>
      <c r="M176" s="104">
        <f t="shared" si="22"/>
        <v>0</v>
      </c>
      <c r="N176" s="104">
        <f t="shared" si="22"/>
        <v>0</v>
      </c>
      <c r="O176" s="104">
        <f t="shared" si="22"/>
        <v>0</v>
      </c>
      <c r="P176" s="104">
        <f t="shared" si="22"/>
        <v>0</v>
      </c>
      <c r="Q176" s="104">
        <f t="shared" si="22"/>
        <v>0</v>
      </c>
      <c r="R176" s="104">
        <f t="shared" si="22"/>
        <v>0</v>
      </c>
      <c r="S176" s="104">
        <f t="shared" si="22"/>
        <v>0</v>
      </c>
      <c r="T176" s="104">
        <f t="shared" si="22"/>
        <v>0</v>
      </c>
      <c r="U176" s="104">
        <f t="shared" si="22"/>
        <v>0</v>
      </c>
      <c r="V176" s="105">
        <f t="shared" si="22"/>
        <v>0</v>
      </c>
      <c r="W176" s="102"/>
      <c r="X176" s="103">
        <f>X177</f>
        <v>819.35</v>
      </c>
      <c r="Y176" s="76">
        <f t="shared" si="21"/>
        <v>50</v>
      </c>
      <c r="Z176" s="119"/>
      <c r="AA176" s="120"/>
    </row>
    <row r="177" spans="1:27" ht="15.75" outlineLevel="6">
      <c r="A177" s="88" t="s">
        <v>114</v>
      </c>
      <c r="B177" s="67" t="s">
        <v>84</v>
      </c>
      <c r="C177" s="67" t="s">
        <v>272</v>
      </c>
      <c r="D177" s="67" t="s">
        <v>115</v>
      </c>
      <c r="E177" s="89" t="s">
        <v>18</v>
      </c>
      <c r="F177" s="106">
        <v>1638.7</v>
      </c>
      <c r="G177" s="106">
        <v>1397.92</v>
      </c>
      <c r="H177" s="107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108"/>
      <c r="W177" s="109"/>
      <c r="X177" s="106">
        <v>819.35</v>
      </c>
      <c r="Y177" s="76">
        <f t="shared" si="21"/>
        <v>50</v>
      </c>
      <c r="Z177" s="119"/>
      <c r="AA177" s="120"/>
    </row>
    <row r="178" spans="1:27" s="22" customFormat="1" ht="32.25" customHeight="1" outlineLevel="6">
      <c r="A178" s="15" t="s">
        <v>59</v>
      </c>
      <c r="B178" s="16" t="s">
        <v>58</v>
      </c>
      <c r="C178" s="16" t="s">
        <v>249</v>
      </c>
      <c r="D178" s="16" t="s">
        <v>5</v>
      </c>
      <c r="E178" s="16"/>
      <c r="F178" s="59">
        <f aca="true" t="shared" si="23" ref="F178:F183">F179</f>
        <v>0</v>
      </c>
      <c r="G178" s="59">
        <f aca="true" t="shared" si="24" ref="G178:V178">G179</f>
        <v>0</v>
      </c>
      <c r="H178" s="59">
        <f t="shared" si="24"/>
        <v>0</v>
      </c>
      <c r="I178" s="59">
        <f t="shared" si="24"/>
        <v>0</v>
      </c>
      <c r="J178" s="59">
        <f t="shared" si="24"/>
        <v>0</v>
      </c>
      <c r="K178" s="59">
        <f t="shared" si="24"/>
        <v>0</v>
      </c>
      <c r="L178" s="59">
        <f t="shared" si="24"/>
        <v>0</v>
      </c>
      <c r="M178" s="59">
        <f t="shared" si="24"/>
        <v>0</v>
      </c>
      <c r="N178" s="59">
        <f t="shared" si="24"/>
        <v>0</v>
      </c>
      <c r="O178" s="59">
        <f t="shared" si="24"/>
        <v>0</v>
      </c>
      <c r="P178" s="59">
        <f t="shared" si="24"/>
        <v>0</v>
      </c>
      <c r="Q178" s="59">
        <f t="shared" si="24"/>
        <v>0</v>
      </c>
      <c r="R178" s="59">
        <f t="shared" si="24"/>
        <v>0</v>
      </c>
      <c r="S178" s="59">
        <f t="shared" si="24"/>
        <v>0</v>
      </c>
      <c r="T178" s="59">
        <f t="shared" si="24"/>
        <v>0</v>
      </c>
      <c r="U178" s="59">
        <f t="shared" si="24"/>
        <v>0</v>
      </c>
      <c r="V178" s="59">
        <f t="shared" si="24"/>
        <v>0</v>
      </c>
      <c r="W178" s="94"/>
      <c r="X178" s="59">
        <f aca="true" t="shared" si="25" ref="X178:X183">X179</f>
        <v>0</v>
      </c>
      <c r="Y178" s="76">
        <v>0</v>
      </c>
      <c r="Z178" s="82"/>
      <c r="AA178" s="120"/>
    </row>
    <row r="179" spans="1:27" s="22" customFormat="1" ht="48" customHeight="1" outlineLevel="3">
      <c r="A179" s="8" t="s">
        <v>34</v>
      </c>
      <c r="B179" s="9" t="s">
        <v>10</v>
      </c>
      <c r="C179" s="9" t="s">
        <v>249</v>
      </c>
      <c r="D179" s="9" t="s">
        <v>5</v>
      </c>
      <c r="E179" s="9"/>
      <c r="F179" s="60">
        <f t="shared" si="23"/>
        <v>0</v>
      </c>
      <c r="G179" s="60">
        <f aca="true" t="shared" si="26" ref="G179:V179">G181</f>
        <v>0</v>
      </c>
      <c r="H179" s="60">
        <f t="shared" si="26"/>
        <v>0</v>
      </c>
      <c r="I179" s="60">
        <f t="shared" si="26"/>
        <v>0</v>
      </c>
      <c r="J179" s="60">
        <f t="shared" si="26"/>
        <v>0</v>
      </c>
      <c r="K179" s="60">
        <f t="shared" si="26"/>
        <v>0</v>
      </c>
      <c r="L179" s="60">
        <f t="shared" si="26"/>
        <v>0</v>
      </c>
      <c r="M179" s="60">
        <f t="shared" si="26"/>
        <v>0</v>
      </c>
      <c r="N179" s="60">
        <f t="shared" si="26"/>
        <v>0</v>
      </c>
      <c r="O179" s="60">
        <f t="shared" si="26"/>
        <v>0</v>
      </c>
      <c r="P179" s="60">
        <f t="shared" si="26"/>
        <v>0</v>
      </c>
      <c r="Q179" s="60">
        <f t="shared" si="26"/>
        <v>0</v>
      </c>
      <c r="R179" s="60">
        <f t="shared" si="26"/>
        <v>0</v>
      </c>
      <c r="S179" s="60">
        <f t="shared" si="26"/>
        <v>0</v>
      </c>
      <c r="T179" s="60">
        <f t="shared" si="26"/>
        <v>0</v>
      </c>
      <c r="U179" s="60">
        <f t="shared" si="26"/>
        <v>0</v>
      </c>
      <c r="V179" s="60">
        <f t="shared" si="26"/>
        <v>0</v>
      </c>
      <c r="W179" s="94"/>
      <c r="X179" s="60">
        <f t="shared" si="25"/>
        <v>0</v>
      </c>
      <c r="Y179" s="76">
        <v>0</v>
      </c>
      <c r="Z179" s="82"/>
      <c r="AA179" s="120"/>
    </row>
    <row r="180" spans="1:27" s="22" customFormat="1" ht="34.5" customHeight="1" outlineLevel="3">
      <c r="A180" s="20" t="s">
        <v>133</v>
      </c>
      <c r="B180" s="9" t="s">
        <v>10</v>
      </c>
      <c r="C180" s="9" t="s">
        <v>250</v>
      </c>
      <c r="D180" s="9" t="s">
        <v>5</v>
      </c>
      <c r="E180" s="9"/>
      <c r="F180" s="60">
        <f t="shared" si="23"/>
        <v>0</v>
      </c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94"/>
      <c r="X180" s="60">
        <f t="shared" si="25"/>
        <v>0</v>
      </c>
      <c r="Y180" s="76">
        <v>0</v>
      </c>
      <c r="Z180" s="82"/>
      <c r="AA180" s="120"/>
    </row>
    <row r="181" spans="1:27" s="22" customFormat="1" ht="30.75" customHeight="1" outlineLevel="3">
      <c r="A181" s="20" t="s">
        <v>135</v>
      </c>
      <c r="B181" s="9" t="s">
        <v>10</v>
      </c>
      <c r="C181" s="9" t="s">
        <v>251</v>
      </c>
      <c r="D181" s="9" t="s">
        <v>5</v>
      </c>
      <c r="E181" s="9"/>
      <c r="F181" s="60">
        <f t="shared" si="23"/>
        <v>0</v>
      </c>
      <c r="G181" s="60">
        <f aca="true" t="shared" si="27" ref="G181:V182">G182</f>
        <v>0</v>
      </c>
      <c r="H181" s="60">
        <f t="shared" si="27"/>
        <v>0</v>
      </c>
      <c r="I181" s="60">
        <f t="shared" si="27"/>
        <v>0</v>
      </c>
      <c r="J181" s="60">
        <f t="shared" si="27"/>
        <v>0</v>
      </c>
      <c r="K181" s="60">
        <f t="shared" si="27"/>
        <v>0</v>
      </c>
      <c r="L181" s="60">
        <f t="shared" si="27"/>
        <v>0</v>
      </c>
      <c r="M181" s="60">
        <f t="shared" si="27"/>
        <v>0</v>
      </c>
      <c r="N181" s="60">
        <f t="shared" si="27"/>
        <v>0</v>
      </c>
      <c r="O181" s="60">
        <f t="shared" si="27"/>
        <v>0</v>
      </c>
      <c r="P181" s="60">
        <f t="shared" si="27"/>
        <v>0</v>
      </c>
      <c r="Q181" s="60">
        <f t="shared" si="27"/>
        <v>0</v>
      </c>
      <c r="R181" s="60">
        <f t="shared" si="27"/>
        <v>0</v>
      </c>
      <c r="S181" s="60">
        <f t="shared" si="27"/>
        <v>0</v>
      </c>
      <c r="T181" s="60">
        <f t="shared" si="27"/>
        <v>0</v>
      </c>
      <c r="U181" s="60">
        <f t="shared" si="27"/>
        <v>0</v>
      </c>
      <c r="V181" s="60">
        <f t="shared" si="27"/>
        <v>0</v>
      </c>
      <c r="W181" s="94"/>
      <c r="X181" s="60">
        <f t="shared" si="25"/>
        <v>0</v>
      </c>
      <c r="Y181" s="76">
        <v>0</v>
      </c>
      <c r="Z181" s="82"/>
      <c r="AA181" s="120"/>
    </row>
    <row r="182" spans="1:27" s="22" customFormat="1" ht="32.25" customHeight="1" outlineLevel="4">
      <c r="A182" s="35" t="s">
        <v>148</v>
      </c>
      <c r="B182" s="18" t="s">
        <v>10</v>
      </c>
      <c r="C182" s="18" t="s">
        <v>273</v>
      </c>
      <c r="D182" s="18" t="s">
        <v>5</v>
      </c>
      <c r="E182" s="18"/>
      <c r="F182" s="61">
        <f t="shared" si="23"/>
        <v>0</v>
      </c>
      <c r="G182" s="62">
        <f t="shared" si="27"/>
        <v>0</v>
      </c>
      <c r="H182" s="62">
        <f t="shared" si="27"/>
        <v>0</v>
      </c>
      <c r="I182" s="62">
        <f t="shared" si="27"/>
        <v>0</v>
      </c>
      <c r="J182" s="62">
        <f t="shared" si="27"/>
        <v>0</v>
      </c>
      <c r="K182" s="62">
        <f t="shared" si="27"/>
        <v>0</v>
      </c>
      <c r="L182" s="62">
        <f t="shared" si="27"/>
        <v>0</v>
      </c>
      <c r="M182" s="62">
        <f t="shared" si="27"/>
        <v>0</v>
      </c>
      <c r="N182" s="62">
        <f t="shared" si="27"/>
        <v>0</v>
      </c>
      <c r="O182" s="62">
        <f t="shared" si="27"/>
        <v>0</v>
      </c>
      <c r="P182" s="62">
        <f t="shared" si="27"/>
        <v>0</v>
      </c>
      <c r="Q182" s="62">
        <f t="shared" si="27"/>
        <v>0</v>
      </c>
      <c r="R182" s="62">
        <f t="shared" si="27"/>
        <v>0</v>
      </c>
      <c r="S182" s="62">
        <f t="shared" si="27"/>
        <v>0</v>
      </c>
      <c r="T182" s="62">
        <f t="shared" si="27"/>
        <v>0</v>
      </c>
      <c r="U182" s="62">
        <f t="shared" si="27"/>
        <v>0</v>
      </c>
      <c r="V182" s="62">
        <f t="shared" si="27"/>
        <v>0</v>
      </c>
      <c r="W182" s="94"/>
      <c r="X182" s="61">
        <f t="shared" si="25"/>
        <v>0</v>
      </c>
      <c r="Y182" s="76">
        <v>0</v>
      </c>
      <c r="Z182" s="82"/>
      <c r="AA182" s="120"/>
    </row>
    <row r="183" spans="1:27" s="22" customFormat="1" ht="15.75" outlineLevel="5">
      <c r="A183" s="5" t="s">
        <v>95</v>
      </c>
      <c r="B183" s="6" t="s">
        <v>10</v>
      </c>
      <c r="C183" s="6" t="s">
        <v>273</v>
      </c>
      <c r="D183" s="6" t="s">
        <v>96</v>
      </c>
      <c r="E183" s="6"/>
      <c r="F183" s="62">
        <f t="shared" si="23"/>
        <v>0</v>
      </c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94"/>
      <c r="X183" s="62">
        <f t="shared" si="25"/>
        <v>0</v>
      </c>
      <c r="Y183" s="76">
        <v>0</v>
      </c>
      <c r="Z183" s="82"/>
      <c r="AA183" s="120"/>
    </row>
    <row r="184" spans="1:27" s="22" customFormat="1" ht="31.5" outlineLevel="5">
      <c r="A184" s="32" t="s">
        <v>97</v>
      </c>
      <c r="B184" s="33" t="s">
        <v>10</v>
      </c>
      <c r="C184" s="33" t="s">
        <v>273</v>
      </c>
      <c r="D184" s="33" t="s">
        <v>98</v>
      </c>
      <c r="E184" s="33"/>
      <c r="F184" s="63">
        <v>0</v>
      </c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94"/>
      <c r="X184" s="63">
        <v>0</v>
      </c>
      <c r="Y184" s="76">
        <v>0</v>
      </c>
      <c r="Z184" s="82"/>
      <c r="AA184" s="120"/>
    </row>
    <row r="185" spans="1:27" s="22" customFormat="1" ht="18.75" outlineLevel="6">
      <c r="A185" s="15" t="s">
        <v>57</v>
      </c>
      <c r="B185" s="16" t="s">
        <v>56</v>
      </c>
      <c r="C185" s="16" t="s">
        <v>249</v>
      </c>
      <c r="D185" s="16" t="s">
        <v>5</v>
      </c>
      <c r="E185" s="16"/>
      <c r="F185" s="59">
        <f>F192+F218+F186</f>
        <v>33208.281</v>
      </c>
      <c r="G185" s="17" t="e">
        <f aca="true" t="shared" si="28" ref="G185:V185">G192+G218</f>
        <v>#REF!</v>
      </c>
      <c r="H185" s="17" t="e">
        <f t="shared" si="28"/>
        <v>#REF!</v>
      </c>
      <c r="I185" s="17" t="e">
        <f t="shared" si="28"/>
        <v>#REF!</v>
      </c>
      <c r="J185" s="17" t="e">
        <f t="shared" si="28"/>
        <v>#REF!</v>
      </c>
      <c r="K185" s="17" t="e">
        <f t="shared" si="28"/>
        <v>#REF!</v>
      </c>
      <c r="L185" s="17" t="e">
        <f t="shared" si="28"/>
        <v>#REF!</v>
      </c>
      <c r="M185" s="17" t="e">
        <f t="shared" si="28"/>
        <v>#REF!</v>
      </c>
      <c r="N185" s="17" t="e">
        <f t="shared" si="28"/>
        <v>#REF!</v>
      </c>
      <c r="O185" s="17" t="e">
        <f t="shared" si="28"/>
        <v>#REF!</v>
      </c>
      <c r="P185" s="17" t="e">
        <f t="shared" si="28"/>
        <v>#REF!</v>
      </c>
      <c r="Q185" s="17" t="e">
        <f t="shared" si="28"/>
        <v>#REF!</v>
      </c>
      <c r="R185" s="17" t="e">
        <f t="shared" si="28"/>
        <v>#REF!</v>
      </c>
      <c r="S185" s="17" t="e">
        <f t="shared" si="28"/>
        <v>#REF!</v>
      </c>
      <c r="T185" s="17" t="e">
        <f t="shared" si="28"/>
        <v>#REF!</v>
      </c>
      <c r="U185" s="17" t="e">
        <f t="shared" si="28"/>
        <v>#REF!</v>
      </c>
      <c r="V185" s="17" t="e">
        <f t="shared" si="28"/>
        <v>#REF!</v>
      </c>
      <c r="X185" s="59">
        <f>X192+X218+X186</f>
        <v>1489.9859999999999</v>
      </c>
      <c r="Y185" s="76">
        <f t="shared" si="21"/>
        <v>4.486790508668605</v>
      </c>
      <c r="Z185" s="82"/>
      <c r="AA185" s="120"/>
    </row>
    <row r="186" spans="1:27" s="22" customFormat="1" ht="18.75" outlineLevel="6">
      <c r="A186" s="50" t="s">
        <v>204</v>
      </c>
      <c r="B186" s="9" t="s">
        <v>206</v>
      </c>
      <c r="C186" s="9" t="s">
        <v>249</v>
      </c>
      <c r="D186" s="9" t="s">
        <v>5</v>
      </c>
      <c r="E186" s="9"/>
      <c r="F186" s="60">
        <f>F187</f>
        <v>379.281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X186" s="60">
        <f>X187</f>
        <v>0</v>
      </c>
      <c r="Y186" s="76">
        <f t="shared" si="21"/>
        <v>0</v>
      </c>
      <c r="Z186" s="82"/>
      <c r="AA186" s="120"/>
    </row>
    <row r="187" spans="1:27" s="22" customFormat="1" ht="31.5" outlineLevel="6">
      <c r="A187" s="20" t="s">
        <v>133</v>
      </c>
      <c r="B187" s="9" t="s">
        <v>206</v>
      </c>
      <c r="C187" s="9" t="s">
        <v>250</v>
      </c>
      <c r="D187" s="9" t="s">
        <v>5</v>
      </c>
      <c r="E187" s="9"/>
      <c r="F187" s="60">
        <f>F188</f>
        <v>379.281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X187" s="60">
        <f>X188</f>
        <v>0</v>
      </c>
      <c r="Y187" s="76">
        <f t="shared" si="21"/>
        <v>0</v>
      </c>
      <c r="Z187" s="82"/>
      <c r="AA187" s="120"/>
    </row>
    <row r="188" spans="1:27" s="22" customFormat="1" ht="31.5" outlineLevel="6">
      <c r="A188" s="20" t="s">
        <v>135</v>
      </c>
      <c r="B188" s="9" t="s">
        <v>206</v>
      </c>
      <c r="C188" s="9" t="s">
        <v>251</v>
      </c>
      <c r="D188" s="9" t="s">
        <v>5</v>
      </c>
      <c r="E188" s="9"/>
      <c r="F188" s="60">
        <f>F189</f>
        <v>379.281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X188" s="60">
        <f>X189</f>
        <v>0</v>
      </c>
      <c r="Y188" s="76">
        <f t="shared" si="21"/>
        <v>0</v>
      </c>
      <c r="Z188" s="82"/>
      <c r="AA188" s="120"/>
    </row>
    <row r="189" spans="1:27" s="22" customFormat="1" ht="47.25" outlineLevel="6">
      <c r="A189" s="46" t="s">
        <v>205</v>
      </c>
      <c r="B189" s="18" t="s">
        <v>206</v>
      </c>
      <c r="C189" s="18" t="s">
        <v>274</v>
      </c>
      <c r="D189" s="18" t="s">
        <v>5</v>
      </c>
      <c r="E189" s="18"/>
      <c r="F189" s="61">
        <f>F190</f>
        <v>379.281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X189" s="61">
        <f>X190</f>
        <v>0</v>
      </c>
      <c r="Y189" s="76">
        <f t="shared" si="21"/>
        <v>0</v>
      </c>
      <c r="Z189" s="82"/>
      <c r="AA189" s="120"/>
    </row>
    <row r="190" spans="1:27" s="22" customFormat="1" ht="18.75" outlineLevel="6">
      <c r="A190" s="5" t="s">
        <v>95</v>
      </c>
      <c r="B190" s="6" t="s">
        <v>206</v>
      </c>
      <c r="C190" s="6" t="s">
        <v>274</v>
      </c>
      <c r="D190" s="6" t="s">
        <v>96</v>
      </c>
      <c r="E190" s="6"/>
      <c r="F190" s="62">
        <f>F191</f>
        <v>379.281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X190" s="62">
        <f>X191</f>
        <v>0</v>
      </c>
      <c r="Y190" s="76">
        <f t="shared" si="21"/>
        <v>0</v>
      </c>
      <c r="Z190" s="82"/>
      <c r="AA190" s="120"/>
    </row>
    <row r="191" spans="1:27" s="22" customFormat="1" ht="31.5" outlineLevel="6">
      <c r="A191" s="32" t="s">
        <v>97</v>
      </c>
      <c r="B191" s="33" t="s">
        <v>206</v>
      </c>
      <c r="C191" s="33" t="s">
        <v>274</v>
      </c>
      <c r="D191" s="33" t="s">
        <v>98</v>
      </c>
      <c r="E191" s="33"/>
      <c r="F191" s="63">
        <v>379.281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X191" s="63">
        <v>0</v>
      </c>
      <c r="Y191" s="76">
        <f t="shared" si="21"/>
        <v>0</v>
      </c>
      <c r="Z191" s="82"/>
      <c r="AA191" s="120"/>
    </row>
    <row r="192" spans="1:27" s="22" customFormat="1" ht="15.75" outlineLevel="6">
      <c r="A192" s="20" t="s">
        <v>63</v>
      </c>
      <c r="B192" s="9" t="s">
        <v>62</v>
      </c>
      <c r="C192" s="9" t="s">
        <v>249</v>
      </c>
      <c r="D192" s="9" t="s">
        <v>5</v>
      </c>
      <c r="E192" s="9"/>
      <c r="F192" s="60">
        <f>F200+F193</f>
        <v>32729</v>
      </c>
      <c r="G192" s="10">
        <f aca="true" t="shared" si="29" ref="G192:V192">G200</f>
        <v>0</v>
      </c>
      <c r="H192" s="10">
        <f t="shared" si="29"/>
        <v>0</v>
      </c>
      <c r="I192" s="10">
        <f t="shared" si="29"/>
        <v>0</v>
      </c>
      <c r="J192" s="10">
        <f t="shared" si="29"/>
        <v>0</v>
      </c>
      <c r="K192" s="10">
        <f t="shared" si="29"/>
        <v>0</v>
      </c>
      <c r="L192" s="10">
        <f t="shared" si="29"/>
        <v>0</v>
      </c>
      <c r="M192" s="10">
        <f t="shared" si="29"/>
        <v>0</v>
      </c>
      <c r="N192" s="10">
        <f t="shared" si="29"/>
        <v>0</v>
      </c>
      <c r="O192" s="10">
        <f t="shared" si="29"/>
        <v>0</v>
      </c>
      <c r="P192" s="10">
        <f t="shared" si="29"/>
        <v>0</v>
      </c>
      <c r="Q192" s="10">
        <f t="shared" si="29"/>
        <v>0</v>
      </c>
      <c r="R192" s="10">
        <f t="shared" si="29"/>
        <v>0</v>
      </c>
      <c r="S192" s="10">
        <f t="shared" si="29"/>
        <v>0</v>
      </c>
      <c r="T192" s="10">
        <f t="shared" si="29"/>
        <v>0</v>
      </c>
      <c r="U192" s="10">
        <f t="shared" si="29"/>
        <v>0</v>
      </c>
      <c r="V192" s="10">
        <f t="shared" si="29"/>
        <v>0</v>
      </c>
      <c r="X192" s="60">
        <f>X200+X193</f>
        <v>1489.9859999999999</v>
      </c>
      <c r="Y192" s="76">
        <f t="shared" si="21"/>
        <v>4.552494729444835</v>
      </c>
      <c r="Z192" s="82"/>
      <c r="AA192" s="120"/>
    </row>
    <row r="193" spans="1:27" s="22" customFormat="1" ht="47.25" outlineLevel="6">
      <c r="A193" s="8" t="s">
        <v>400</v>
      </c>
      <c r="B193" s="9" t="s">
        <v>62</v>
      </c>
      <c r="C193" s="9" t="s">
        <v>280</v>
      </c>
      <c r="D193" s="9" t="s">
        <v>5</v>
      </c>
      <c r="E193" s="9"/>
      <c r="F193" s="60">
        <f>F194+F199</f>
        <v>6000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X193" s="60">
        <f>X194+X199</f>
        <v>0</v>
      </c>
      <c r="Y193" s="76">
        <f t="shared" si="21"/>
        <v>0</v>
      </c>
      <c r="Z193" s="82"/>
      <c r="AA193" s="120"/>
    </row>
    <row r="194" spans="1:27" s="22" customFormat="1" ht="97.5" customHeight="1" outlineLevel="6">
      <c r="A194" s="35" t="s">
        <v>417</v>
      </c>
      <c r="B194" s="18" t="s">
        <v>62</v>
      </c>
      <c r="C194" s="18" t="s">
        <v>416</v>
      </c>
      <c r="D194" s="18" t="s">
        <v>5</v>
      </c>
      <c r="E194" s="18"/>
      <c r="F194" s="61">
        <f>F195</f>
        <v>1200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X194" s="61">
        <f>X195</f>
        <v>0</v>
      </c>
      <c r="Y194" s="76">
        <f t="shared" si="21"/>
        <v>0</v>
      </c>
      <c r="Z194" s="82"/>
      <c r="AA194" s="120"/>
    </row>
    <row r="195" spans="1:27" s="22" customFormat="1" ht="47.25" outlineLevel="6">
      <c r="A195" s="5" t="s">
        <v>375</v>
      </c>
      <c r="B195" s="6" t="s">
        <v>62</v>
      </c>
      <c r="C195" s="6" t="s">
        <v>416</v>
      </c>
      <c r="D195" s="6" t="s">
        <v>401</v>
      </c>
      <c r="E195" s="6"/>
      <c r="F195" s="62">
        <f>F196</f>
        <v>1200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X195" s="62">
        <f>X196</f>
        <v>0</v>
      </c>
      <c r="Y195" s="76">
        <f t="shared" si="21"/>
        <v>0</v>
      </c>
      <c r="Z195" s="82"/>
      <c r="AA195" s="120"/>
    </row>
    <row r="196" spans="1:27" s="22" customFormat="1" ht="47.25" outlineLevel="6">
      <c r="A196" s="32" t="s">
        <v>375</v>
      </c>
      <c r="B196" s="33" t="s">
        <v>62</v>
      </c>
      <c r="C196" s="33" t="s">
        <v>416</v>
      </c>
      <c r="D196" s="33" t="s">
        <v>372</v>
      </c>
      <c r="E196" s="33"/>
      <c r="F196" s="63">
        <v>1200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X196" s="63">
        <v>0</v>
      </c>
      <c r="Y196" s="76">
        <f t="shared" si="21"/>
        <v>0</v>
      </c>
      <c r="Z196" s="82"/>
      <c r="AA196" s="120"/>
    </row>
    <row r="197" spans="1:27" s="22" customFormat="1" ht="110.25" outlineLevel="6">
      <c r="A197" s="35" t="s">
        <v>415</v>
      </c>
      <c r="B197" s="18" t="s">
        <v>62</v>
      </c>
      <c r="C197" s="18" t="s">
        <v>414</v>
      </c>
      <c r="D197" s="18" t="s">
        <v>5</v>
      </c>
      <c r="E197" s="18"/>
      <c r="F197" s="61">
        <f>F198</f>
        <v>4800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X197" s="61">
        <f>X198</f>
        <v>0</v>
      </c>
      <c r="Y197" s="76">
        <f t="shared" si="21"/>
        <v>0</v>
      </c>
      <c r="Z197" s="82"/>
      <c r="AA197" s="120"/>
    </row>
    <row r="198" spans="1:27" s="22" customFormat="1" ht="47.25" outlineLevel="6">
      <c r="A198" s="5" t="s">
        <v>375</v>
      </c>
      <c r="B198" s="6" t="s">
        <v>62</v>
      </c>
      <c r="C198" s="6" t="s">
        <v>414</v>
      </c>
      <c r="D198" s="6" t="s">
        <v>401</v>
      </c>
      <c r="E198" s="6"/>
      <c r="F198" s="62">
        <f>F199</f>
        <v>4800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X198" s="62">
        <f>X199</f>
        <v>0</v>
      </c>
      <c r="Y198" s="76">
        <f t="shared" si="21"/>
        <v>0</v>
      </c>
      <c r="Z198" s="82"/>
      <c r="AA198" s="120"/>
    </row>
    <row r="199" spans="1:27" s="22" customFormat="1" ht="47.25" outlineLevel="6">
      <c r="A199" s="32" t="s">
        <v>375</v>
      </c>
      <c r="B199" s="33" t="s">
        <v>62</v>
      </c>
      <c r="C199" s="33" t="s">
        <v>414</v>
      </c>
      <c r="D199" s="33" t="s">
        <v>372</v>
      </c>
      <c r="E199" s="33"/>
      <c r="F199" s="63">
        <v>4800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X199" s="63">
        <v>0</v>
      </c>
      <c r="Y199" s="76">
        <f t="shared" si="21"/>
        <v>0</v>
      </c>
      <c r="Z199" s="82"/>
      <c r="AA199" s="120"/>
    </row>
    <row r="200" spans="1:27" s="22" customFormat="1" ht="31.5" outlineLevel="6">
      <c r="A200" s="8" t="s">
        <v>220</v>
      </c>
      <c r="B200" s="9" t="s">
        <v>62</v>
      </c>
      <c r="C200" s="9" t="s">
        <v>275</v>
      </c>
      <c r="D200" s="9" t="s">
        <v>5</v>
      </c>
      <c r="E200" s="9"/>
      <c r="F200" s="60">
        <f>F201+F209+F204+F207+F215+F212</f>
        <v>26729</v>
      </c>
      <c r="G200" s="10">
        <f aca="true" t="shared" si="30" ref="G200:V200">G201</f>
        <v>0</v>
      </c>
      <c r="H200" s="10">
        <f t="shared" si="30"/>
        <v>0</v>
      </c>
      <c r="I200" s="10">
        <f t="shared" si="30"/>
        <v>0</v>
      </c>
      <c r="J200" s="10">
        <f t="shared" si="30"/>
        <v>0</v>
      </c>
      <c r="K200" s="10">
        <f t="shared" si="30"/>
        <v>0</v>
      </c>
      <c r="L200" s="10">
        <f t="shared" si="30"/>
        <v>0</v>
      </c>
      <c r="M200" s="10">
        <f t="shared" si="30"/>
        <v>0</v>
      </c>
      <c r="N200" s="10">
        <f t="shared" si="30"/>
        <v>0</v>
      </c>
      <c r="O200" s="10">
        <f t="shared" si="30"/>
        <v>0</v>
      </c>
      <c r="P200" s="10">
        <f t="shared" si="30"/>
        <v>0</v>
      </c>
      <c r="Q200" s="10">
        <f t="shared" si="30"/>
        <v>0</v>
      </c>
      <c r="R200" s="10">
        <f t="shared" si="30"/>
        <v>0</v>
      </c>
      <c r="S200" s="10">
        <f t="shared" si="30"/>
        <v>0</v>
      </c>
      <c r="T200" s="10">
        <f t="shared" si="30"/>
        <v>0</v>
      </c>
      <c r="U200" s="10">
        <f t="shared" si="30"/>
        <v>0</v>
      </c>
      <c r="V200" s="10">
        <f t="shared" si="30"/>
        <v>0</v>
      </c>
      <c r="X200" s="60">
        <f>X201+X209+X204+X207+X215+X212</f>
        <v>1489.9859999999999</v>
      </c>
      <c r="Y200" s="76">
        <f t="shared" si="21"/>
        <v>5.574417299562272</v>
      </c>
      <c r="Z200" s="82"/>
      <c r="AA200" s="120"/>
    </row>
    <row r="201" spans="1:27" s="22" customFormat="1" ht="51.75" customHeight="1" outlineLevel="6">
      <c r="A201" s="35" t="s">
        <v>149</v>
      </c>
      <c r="B201" s="18" t="s">
        <v>62</v>
      </c>
      <c r="C201" s="18" t="s">
        <v>276</v>
      </c>
      <c r="D201" s="18" t="s">
        <v>5</v>
      </c>
      <c r="E201" s="18"/>
      <c r="F201" s="61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61">
        <f>X202</f>
        <v>0</v>
      </c>
      <c r="Y201" s="76">
        <v>0</v>
      </c>
      <c r="Z201" s="82"/>
      <c r="AA201" s="120"/>
    </row>
    <row r="202" spans="1:27" s="22" customFormat="1" ht="15.75" outlineLevel="6">
      <c r="A202" s="5" t="s">
        <v>95</v>
      </c>
      <c r="B202" s="6" t="s">
        <v>62</v>
      </c>
      <c r="C202" s="6" t="s">
        <v>276</v>
      </c>
      <c r="D202" s="6" t="s">
        <v>96</v>
      </c>
      <c r="E202" s="6"/>
      <c r="F202" s="62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62">
        <f>X203</f>
        <v>0</v>
      </c>
      <c r="Y202" s="76">
        <v>0</v>
      </c>
      <c r="Z202" s="82"/>
      <c r="AA202" s="120"/>
    </row>
    <row r="203" spans="1:27" s="22" customFormat="1" ht="31.5" outlineLevel="6">
      <c r="A203" s="32" t="s">
        <v>97</v>
      </c>
      <c r="B203" s="33" t="s">
        <v>62</v>
      </c>
      <c r="C203" s="33" t="s">
        <v>276</v>
      </c>
      <c r="D203" s="33" t="s">
        <v>98</v>
      </c>
      <c r="E203" s="33"/>
      <c r="F203" s="63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63">
        <v>0</v>
      </c>
      <c r="Y203" s="76">
        <v>0</v>
      </c>
      <c r="Z203" s="82"/>
      <c r="AA203" s="120"/>
    </row>
    <row r="204" spans="1:27" s="22" customFormat="1" ht="49.5" customHeight="1" outlineLevel="6">
      <c r="A204" s="35" t="s">
        <v>212</v>
      </c>
      <c r="B204" s="18" t="s">
        <v>62</v>
      </c>
      <c r="C204" s="18" t="s">
        <v>277</v>
      </c>
      <c r="D204" s="18" t="s">
        <v>5</v>
      </c>
      <c r="E204" s="18"/>
      <c r="F204" s="61">
        <f>F205</f>
        <v>4342.947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61">
        <f>X205</f>
        <v>872.526</v>
      </c>
      <c r="Y204" s="76">
        <f aca="true" t="shared" si="31" ref="Y204:Y266">X204/F204*100</f>
        <v>20.090643519250868</v>
      </c>
      <c r="Z204" s="82"/>
      <c r="AA204" s="120"/>
    </row>
    <row r="205" spans="1:27" s="22" customFormat="1" ht="15.75" outlineLevel="6">
      <c r="A205" s="5" t="s">
        <v>95</v>
      </c>
      <c r="B205" s="6" t="s">
        <v>62</v>
      </c>
      <c r="C205" s="6" t="s">
        <v>277</v>
      </c>
      <c r="D205" s="6" t="s">
        <v>96</v>
      </c>
      <c r="E205" s="6"/>
      <c r="F205" s="62">
        <f>F206</f>
        <v>4342.947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62">
        <f>X206</f>
        <v>872.526</v>
      </c>
      <c r="Y205" s="76">
        <f t="shared" si="31"/>
        <v>20.090643519250868</v>
      </c>
      <c r="Z205" s="82"/>
      <c r="AA205" s="120"/>
    </row>
    <row r="206" spans="1:27" s="22" customFormat="1" ht="31.5" outlineLevel="6">
      <c r="A206" s="32" t="s">
        <v>97</v>
      </c>
      <c r="B206" s="33" t="s">
        <v>62</v>
      </c>
      <c r="C206" s="33" t="s">
        <v>277</v>
      </c>
      <c r="D206" s="33" t="s">
        <v>98</v>
      </c>
      <c r="E206" s="33"/>
      <c r="F206" s="63">
        <v>4342.947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63">
        <v>872.526</v>
      </c>
      <c r="Y206" s="76">
        <f t="shared" si="31"/>
        <v>20.090643519250868</v>
      </c>
      <c r="Z206" s="82"/>
      <c r="AA206" s="120"/>
    </row>
    <row r="207" spans="1:27" s="22" customFormat="1" ht="63" outlineLevel="6">
      <c r="A207" s="35" t="s">
        <v>213</v>
      </c>
      <c r="B207" s="18" t="s">
        <v>62</v>
      </c>
      <c r="C207" s="18" t="s">
        <v>278</v>
      </c>
      <c r="D207" s="18" t="s">
        <v>5</v>
      </c>
      <c r="E207" s="18"/>
      <c r="F207" s="61">
        <f>F208</f>
        <v>6881.048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61">
        <f>X208</f>
        <v>617.46</v>
      </c>
      <c r="Y207" s="76">
        <f t="shared" si="31"/>
        <v>8.97334243272246</v>
      </c>
      <c r="Z207" s="82"/>
      <c r="AA207" s="120"/>
    </row>
    <row r="208" spans="1:27" s="22" customFormat="1" ht="15.75" outlineLevel="6">
      <c r="A208" s="32" t="s">
        <v>117</v>
      </c>
      <c r="B208" s="33" t="s">
        <v>62</v>
      </c>
      <c r="C208" s="33" t="s">
        <v>278</v>
      </c>
      <c r="D208" s="33" t="s">
        <v>116</v>
      </c>
      <c r="E208" s="33"/>
      <c r="F208" s="63">
        <v>6881.048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63">
        <v>617.46</v>
      </c>
      <c r="Y208" s="76">
        <f t="shared" si="31"/>
        <v>8.97334243272246</v>
      </c>
      <c r="Z208" s="82"/>
      <c r="AA208" s="120"/>
    </row>
    <row r="209" spans="1:27" s="22" customFormat="1" ht="31.5" outlineLevel="6">
      <c r="A209" s="64" t="s">
        <v>200</v>
      </c>
      <c r="B209" s="18" t="s">
        <v>62</v>
      </c>
      <c r="C209" s="18" t="s">
        <v>279</v>
      </c>
      <c r="D209" s="18" t="s">
        <v>5</v>
      </c>
      <c r="E209" s="18"/>
      <c r="F209" s="61">
        <f>F210+F211</f>
        <v>3101.005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61">
        <f>X210+X211</f>
        <v>0</v>
      </c>
      <c r="Y209" s="76">
        <f t="shared" si="31"/>
        <v>0</v>
      </c>
      <c r="Z209" s="82"/>
      <c r="AA209" s="120"/>
    </row>
    <row r="210" spans="1:27" s="22" customFormat="1" ht="31.5" outlineLevel="6">
      <c r="A210" s="32" t="s">
        <v>97</v>
      </c>
      <c r="B210" s="71" t="s">
        <v>62</v>
      </c>
      <c r="C210" s="71" t="s">
        <v>369</v>
      </c>
      <c r="D210" s="71" t="s">
        <v>98</v>
      </c>
      <c r="E210" s="71"/>
      <c r="F210" s="72">
        <v>2698.265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72">
        <v>0</v>
      </c>
      <c r="Y210" s="76">
        <f t="shared" si="31"/>
        <v>0</v>
      </c>
      <c r="Z210" s="82"/>
      <c r="AA210" s="120"/>
    </row>
    <row r="211" spans="1:27" s="22" customFormat="1" ht="15.75" outlineLevel="6">
      <c r="A211" s="32" t="s">
        <v>117</v>
      </c>
      <c r="B211" s="33" t="s">
        <v>62</v>
      </c>
      <c r="C211" s="33" t="s">
        <v>369</v>
      </c>
      <c r="D211" s="33" t="s">
        <v>116</v>
      </c>
      <c r="E211" s="33"/>
      <c r="F211" s="63">
        <v>402.74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63">
        <v>0</v>
      </c>
      <c r="Y211" s="76">
        <f t="shared" si="31"/>
        <v>0</v>
      </c>
      <c r="Z211" s="82"/>
      <c r="AA211" s="120"/>
    </row>
    <row r="212" spans="1:27" s="22" customFormat="1" ht="63" outlineLevel="6">
      <c r="A212" s="64" t="s">
        <v>370</v>
      </c>
      <c r="B212" s="18" t="s">
        <v>62</v>
      </c>
      <c r="C212" s="18" t="s">
        <v>279</v>
      </c>
      <c r="D212" s="18" t="s">
        <v>5</v>
      </c>
      <c r="E212" s="18"/>
      <c r="F212" s="61">
        <f>F213+F214</f>
        <v>12404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61">
        <f>X213+X214</f>
        <v>0</v>
      </c>
      <c r="Y212" s="76">
        <f t="shared" si="31"/>
        <v>0</v>
      </c>
      <c r="Z212" s="82"/>
      <c r="AA212" s="120"/>
    </row>
    <row r="213" spans="1:27" s="22" customFormat="1" ht="31.5" outlineLevel="6">
      <c r="A213" s="32" t="s">
        <v>97</v>
      </c>
      <c r="B213" s="33" t="s">
        <v>62</v>
      </c>
      <c r="C213" s="67" t="s">
        <v>279</v>
      </c>
      <c r="D213" s="33" t="s">
        <v>98</v>
      </c>
      <c r="E213" s="33"/>
      <c r="F213" s="63">
        <v>10793.046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63">
        <v>0</v>
      </c>
      <c r="Y213" s="76">
        <f t="shared" si="31"/>
        <v>0</v>
      </c>
      <c r="Z213" s="82"/>
      <c r="AA213" s="120"/>
    </row>
    <row r="214" spans="1:27" s="22" customFormat="1" ht="15.75" outlineLevel="6">
      <c r="A214" s="32" t="s">
        <v>117</v>
      </c>
      <c r="B214" s="33" t="s">
        <v>62</v>
      </c>
      <c r="C214" s="67" t="s">
        <v>279</v>
      </c>
      <c r="D214" s="33" t="s">
        <v>116</v>
      </c>
      <c r="E214" s="33"/>
      <c r="F214" s="63">
        <v>1610.954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63">
        <v>0</v>
      </c>
      <c r="Y214" s="76">
        <f t="shared" si="31"/>
        <v>0</v>
      </c>
      <c r="Z214" s="82"/>
      <c r="AA214" s="120"/>
    </row>
    <row r="215" spans="1:27" s="22" customFormat="1" ht="66.75" customHeight="1" outlineLevel="6">
      <c r="A215" s="64" t="s">
        <v>370</v>
      </c>
      <c r="B215" s="18" t="s">
        <v>62</v>
      </c>
      <c r="C215" s="18" t="s">
        <v>369</v>
      </c>
      <c r="D215" s="18" t="s">
        <v>5</v>
      </c>
      <c r="E215" s="18"/>
      <c r="F215" s="61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61">
        <f>X216</f>
        <v>0</v>
      </c>
      <c r="Y215" s="76">
        <v>0</v>
      </c>
      <c r="Z215" s="82"/>
      <c r="AA215" s="120"/>
    </row>
    <row r="216" spans="1:27" s="22" customFormat="1" ht="15.75" outlineLevel="6">
      <c r="A216" s="5" t="s">
        <v>95</v>
      </c>
      <c r="B216" s="6" t="s">
        <v>62</v>
      </c>
      <c r="C216" s="6" t="s">
        <v>369</v>
      </c>
      <c r="D216" s="6" t="s">
        <v>96</v>
      </c>
      <c r="E216" s="6"/>
      <c r="F216" s="62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62">
        <f>X217</f>
        <v>0</v>
      </c>
      <c r="Y216" s="76">
        <v>0</v>
      </c>
      <c r="Z216" s="82"/>
      <c r="AA216" s="120"/>
    </row>
    <row r="217" spans="1:27" s="22" customFormat="1" ht="31.5" outlineLevel="6">
      <c r="A217" s="32" t="s">
        <v>97</v>
      </c>
      <c r="B217" s="33" t="s">
        <v>62</v>
      </c>
      <c r="C217" s="67" t="s">
        <v>369</v>
      </c>
      <c r="D217" s="33" t="s">
        <v>98</v>
      </c>
      <c r="E217" s="33"/>
      <c r="F217" s="63"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63">
        <v>0</v>
      </c>
      <c r="Y217" s="76">
        <v>0</v>
      </c>
      <c r="Z217" s="82"/>
      <c r="AA217" s="120"/>
    </row>
    <row r="218" spans="1:27" s="22" customFormat="1" ht="15.75" outlineLevel="3">
      <c r="A218" s="8" t="s">
        <v>35</v>
      </c>
      <c r="B218" s="9" t="s">
        <v>11</v>
      </c>
      <c r="C218" s="9" t="s">
        <v>249</v>
      </c>
      <c r="D218" s="9" t="s">
        <v>5</v>
      </c>
      <c r="E218" s="9"/>
      <c r="F218" s="60">
        <f>F219</f>
        <v>100</v>
      </c>
      <c r="G218" s="10" t="e">
        <f>#REF!+#REF!+G219+#REF!</f>
        <v>#REF!</v>
      </c>
      <c r="H218" s="10" t="e">
        <f>#REF!+#REF!+H219+#REF!</f>
        <v>#REF!</v>
      </c>
      <c r="I218" s="10" t="e">
        <f>#REF!+#REF!+I219+#REF!</f>
        <v>#REF!</v>
      </c>
      <c r="J218" s="10" t="e">
        <f>#REF!+#REF!+J219+#REF!</f>
        <v>#REF!</v>
      </c>
      <c r="K218" s="10" t="e">
        <f>#REF!+#REF!+K219+#REF!</f>
        <v>#REF!</v>
      </c>
      <c r="L218" s="10" t="e">
        <f>#REF!+#REF!+L219+#REF!</f>
        <v>#REF!</v>
      </c>
      <c r="M218" s="10" t="e">
        <f>#REF!+#REF!+M219+#REF!</f>
        <v>#REF!</v>
      </c>
      <c r="N218" s="10" t="e">
        <f>#REF!+#REF!+N219+#REF!</f>
        <v>#REF!</v>
      </c>
      <c r="O218" s="10" t="e">
        <f>#REF!+#REF!+O219+#REF!</f>
        <v>#REF!</v>
      </c>
      <c r="P218" s="10" t="e">
        <f>#REF!+#REF!+P219+#REF!</f>
        <v>#REF!</v>
      </c>
      <c r="Q218" s="10" t="e">
        <f>#REF!+#REF!+Q219+#REF!</f>
        <v>#REF!</v>
      </c>
      <c r="R218" s="10" t="e">
        <f>#REF!+#REF!+R219+#REF!</f>
        <v>#REF!</v>
      </c>
      <c r="S218" s="10" t="e">
        <f>#REF!+#REF!+S219+#REF!</f>
        <v>#REF!</v>
      </c>
      <c r="T218" s="10" t="e">
        <f>#REF!+#REF!+T219+#REF!</f>
        <v>#REF!</v>
      </c>
      <c r="U218" s="10" t="e">
        <f>#REF!+#REF!+U219+#REF!</f>
        <v>#REF!</v>
      </c>
      <c r="V218" s="10" t="e">
        <f>#REF!+#REF!+V219+#REF!</f>
        <v>#REF!</v>
      </c>
      <c r="X218" s="60">
        <f>X219</f>
        <v>0</v>
      </c>
      <c r="Y218" s="76">
        <f t="shared" si="31"/>
        <v>0</v>
      </c>
      <c r="Z218" s="82"/>
      <c r="AA218" s="120"/>
    </row>
    <row r="219" spans="1:27" s="22" customFormat="1" ht="15.75" outlineLevel="5">
      <c r="A219" s="50" t="s">
        <v>142</v>
      </c>
      <c r="B219" s="9" t="s">
        <v>11</v>
      </c>
      <c r="C219" s="9" t="s">
        <v>249</v>
      </c>
      <c r="D219" s="9" t="s">
        <v>5</v>
      </c>
      <c r="E219" s="9"/>
      <c r="F219" s="60">
        <f>F220+F226+F230</f>
        <v>100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  <c r="X219" s="60">
        <f>X220+X226+X230</f>
        <v>0</v>
      </c>
      <c r="Y219" s="76">
        <f t="shared" si="31"/>
        <v>0</v>
      </c>
      <c r="Z219" s="82"/>
      <c r="AA219" s="120"/>
    </row>
    <row r="220" spans="1:27" s="22" customFormat="1" ht="33" customHeight="1" outlineLevel="5">
      <c r="A220" s="35" t="s">
        <v>221</v>
      </c>
      <c r="B220" s="18" t="s">
        <v>11</v>
      </c>
      <c r="C220" s="18" t="s">
        <v>281</v>
      </c>
      <c r="D220" s="18" t="s">
        <v>5</v>
      </c>
      <c r="E220" s="18"/>
      <c r="F220" s="61">
        <f>F221+F224</f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61">
        <f>X221+X224</f>
        <v>0</v>
      </c>
      <c r="Y220" s="76">
        <v>0</v>
      </c>
      <c r="Z220" s="82"/>
      <c r="AA220" s="120"/>
    </row>
    <row r="221" spans="1:27" s="22" customFormat="1" ht="53.25" customHeight="1" outlineLevel="5">
      <c r="A221" s="5" t="s">
        <v>150</v>
      </c>
      <c r="B221" s="6" t="s">
        <v>11</v>
      </c>
      <c r="C221" s="6" t="s">
        <v>282</v>
      </c>
      <c r="D221" s="6" t="s">
        <v>5</v>
      </c>
      <c r="E221" s="6"/>
      <c r="F221" s="62">
        <f>F222</f>
        <v>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62">
        <f>X222</f>
        <v>0</v>
      </c>
      <c r="Y221" s="76">
        <v>0</v>
      </c>
      <c r="Z221" s="82"/>
      <c r="AA221" s="120"/>
    </row>
    <row r="222" spans="1:27" s="22" customFormat="1" ht="15.75" outlineLevel="5">
      <c r="A222" s="83" t="s">
        <v>95</v>
      </c>
      <c r="B222" s="84" t="s">
        <v>11</v>
      </c>
      <c r="C222" s="84" t="s">
        <v>282</v>
      </c>
      <c r="D222" s="84" t="s">
        <v>96</v>
      </c>
      <c r="E222" s="84"/>
      <c r="F222" s="78">
        <f>F223</f>
        <v>0</v>
      </c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7"/>
      <c r="X222" s="78">
        <f>X223</f>
        <v>0</v>
      </c>
      <c r="Y222" s="76">
        <v>0</v>
      </c>
      <c r="Z222" s="82"/>
      <c r="AA222" s="120"/>
    </row>
    <row r="223" spans="1:27" s="22" customFormat="1" ht="31.5" outlineLevel="5">
      <c r="A223" s="32" t="s">
        <v>97</v>
      </c>
      <c r="B223" s="33" t="s">
        <v>11</v>
      </c>
      <c r="C223" s="33" t="s">
        <v>282</v>
      </c>
      <c r="D223" s="33" t="s">
        <v>98</v>
      </c>
      <c r="E223" s="33"/>
      <c r="F223" s="63"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63">
        <v>0</v>
      </c>
      <c r="Y223" s="76">
        <v>0</v>
      </c>
      <c r="Z223" s="82"/>
      <c r="AA223" s="120"/>
    </row>
    <row r="224" spans="1:27" s="22" customFormat="1" ht="31.5" outlineLevel="5">
      <c r="A224" s="5" t="s">
        <v>151</v>
      </c>
      <c r="B224" s="6" t="s">
        <v>11</v>
      </c>
      <c r="C224" s="6" t="s">
        <v>392</v>
      </c>
      <c r="D224" s="6" t="s">
        <v>5</v>
      </c>
      <c r="E224" s="6"/>
      <c r="F224" s="62">
        <f>F225</f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62">
        <f>X225</f>
        <v>0</v>
      </c>
      <c r="Y224" s="76">
        <v>0</v>
      </c>
      <c r="Z224" s="82"/>
      <c r="AA224" s="120"/>
    </row>
    <row r="225" spans="1:27" s="22" customFormat="1" ht="94.5" outlineLevel="5">
      <c r="A225" s="68" t="s">
        <v>371</v>
      </c>
      <c r="B225" s="67" t="s">
        <v>11</v>
      </c>
      <c r="C225" s="67" t="s">
        <v>392</v>
      </c>
      <c r="D225" s="67" t="s">
        <v>363</v>
      </c>
      <c r="E225" s="67"/>
      <c r="F225" s="69"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69">
        <v>0</v>
      </c>
      <c r="Y225" s="76">
        <v>0</v>
      </c>
      <c r="Z225" s="82"/>
      <c r="AA225" s="120"/>
    </row>
    <row r="226" spans="1:27" s="22" customFormat="1" ht="31.5" outlineLevel="5">
      <c r="A226" s="35" t="s">
        <v>393</v>
      </c>
      <c r="B226" s="18" t="s">
        <v>11</v>
      </c>
      <c r="C226" s="18" t="s">
        <v>280</v>
      </c>
      <c r="D226" s="18" t="s">
        <v>5</v>
      </c>
      <c r="E226" s="18"/>
      <c r="F226" s="19">
        <f>F227</f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19">
        <f>X227</f>
        <v>0</v>
      </c>
      <c r="Y226" s="76">
        <v>0</v>
      </c>
      <c r="Z226" s="82"/>
      <c r="AA226" s="120"/>
    </row>
    <row r="227" spans="1:27" s="22" customFormat="1" ht="47.25" outlineLevel="5">
      <c r="A227" s="5" t="s">
        <v>152</v>
      </c>
      <c r="B227" s="6" t="s">
        <v>11</v>
      </c>
      <c r="C227" s="6" t="s">
        <v>283</v>
      </c>
      <c r="D227" s="6" t="s">
        <v>5</v>
      </c>
      <c r="E227" s="6"/>
      <c r="F227" s="7">
        <f>F228</f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7">
        <f>X228</f>
        <v>0</v>
      </c>
      <c r="Y227" s="76">
        <v>0</v>
      </c>
      <c r="Z227" s="82"/>
      <c r="AA227" s="120"/>
    </row>
    <row r="228" spans="1:27" s="22" customFormat="1" ht="15.75" outlineLevel="5">
      <c r="A228" s="83" t="s">
        <v>95</v>
      </c>
      <c r="B228" s="84" t="s">
        <v>11</v>
      </c>
      <c r="C228" s="84" t="s">
        <v>283</v>
      </c>
      <c r="D228" s="84" t="s">
        <v>96</v>
      </c>
      <c r="E228" s="84"/>
      <c r="F228" s="86">
        <f>F229</f>
        <v>0</v>
      </c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7"/>
      <c r="X228" s="86">
        <f>X229</f>
        <v>0</v>
      </c>
      <c r="Y228" s="76">
        <v>0</v>
      </c>
      <c r="Z228" s="82"/>
      <c r="AA228" s="120"/>
    </row>
    <row r="229" spans="1:27" s="22" customFormat="1" ht="31.5" outlineLevel="5">
      <c r="A229" s="32" t="s">
        <v>97</v>
      </c>
      <c r="B229" s="33" t="s">
        <v>11</v>
      </c>
      <c r="C229" s="33" t="s">
        <v>283</v>
      </c>
      <c r="D229" s="33" t="s">
        <v>98</v>
      </c>
      <c r="E229" s="33"/>
      <c r="F229" s="34">
        <v>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34">
        <v>0</v>
      </c>
      <c r="Y229" s="76">
        <v>0</v>
      </c>
      <c r="Z229" s="82"/>
      <c r="AA229" s="120"/>
    </row>
    <row r="230" spans="1:27" s="22" customFormat="1" ht="47.25" outlineLevel="5">
      <c r="A230" s="35" t="s">
        <v>388</v>
      </c>
      <c r="B230" s="18" t="s">
        <v>71</v>
      </c>
      <c r="C230" s="18" t="s">
        <v>389</v>
      </c>
      <c r="D230" s="18" t="s">
        <v>5</v>
      </c>
      <c r="E230" s="33"/>
      <c r="F230" s="61">
        <f>F231</f>
        <v>100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61">
        <f>X231</f>
        <v>0</v>
      </c>
      <c r="Y230" s="76">
        <f t="shared" si="31"/>
        <v>0</v>
      </c>
      <c r="Z230" s="82"/>
      <c r="AA230" s="120"/>
    </row>
    <row r="231" spans="1:27" s="22" customFormat="1" ht="15.75" outlineLevel="5">
      <c r="A231" s="5" t="s">
        <v>95</v>
      </c>
      <c r="B231" s="6" t="s">
        <v>71</v>
      </c>
      <c r="C231" s="6" t="s">
        <v>390</v>
      </c>
      <c r="D231" s="6" t="s">
        <v>96</v>
      </c>
      <c r="E231" s="33"/>
      <c r="F231" s="62">
        <f>F232</f>
        <v>100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62">
        <f>X232</f>
        <v>0</v>
      </c>
      <c r="Y231" s="76">
        <f t="shared" si="31"/>
        <v>0</v>
      </c>
      <c r="Z231" s="82"/>
      <c r="AA231" s="120"/>
    </row>
    <row r="232" spans="1:27" s="22" customFormat="1" ht="31.5" outlineLevel="5">
      <c r="A232" s="40" t="s">
        <v>97</v>
      </c>
      <c r="B232" s="33" t="s">
        <v>71</v>
      </c>
      <c r="C232" s="33" t="s">
        <v>390</v>
      </c>
      <c r="D232" s="33" t="s">
        <v>98</v>
      </c>
      <c r="E232" s="33"/>
      <c r="F232" s="63">
        <v>100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63">
        <v>0</v>
      </c>
      <c r="Y232" s="76">
        <f t="shared" si="31"/>
        <v>0</v>
      </c>
      <c r="Z232" s="82"/>
      <c r="AA232" s="120"/>
    </row>
    <row r="233" spans="1:27" s="22" customFormat="1" ht="18.75" outlineLevel="6">
      <c r="A233" s="15" t="s">
        <v>64</v>
      </c>
      <c r="B233" s="28" t="s">
        <v>55</v>
      </c>
      <c r="C233" s="28" t="s">
        <v>249</v>
      </c>
      <c r="D233" s="28" t="s">
        <v>5</v>
      </c>
      <c r="E233" s="28"/>
      <c r="F233" s="66">
        <f>F269+F234+F245</f>
        <v>24626.388</v>
      </c>
      <c r="G233" s="17" t="e">
        <f>#REF!+G269</f>
        <v>#REF!</v>
      </c>
      <c r="H233" s="17" t="e">
        <f>#REF!+H269</f>
        <v>#REF!</v>
      </c>
      <c r="I233" s="17" t="e">
        <f>#REF!+I269</f>
        <v>#REF!</v>
      </c>
      <c r="J233" s="17" t="e">
        <f>#REF!+J269</f>
        <v>#REF!</v>
      </c>
      <c r="K233" s="17" t="e">
        <f>#REF!+K269</f>
        <v>#REF!</v>
      </c>
      <c r="L233" s="17" t="e">
        <f>#REF!+L269</f>
        <v>#REF!</v>
      </c>
      <c r="M233" s="17" t="e">
        <f>#REF!+M269</f>
        <v>#REF!</v>
      </c>
      <c r="N233" s="17" t="e">
        <f>#REF!+N269</f>
        <v>#REF!</v>
      </c>
      <c r="O233" s="17" t="e">
        <f>#REF!+O269</f>
        <v>#REF!</v>
      </c>
      <c r="P233" s="17" t="e">
        <f>#REF!+P269</f>
        <v>#REF!</v>
      </c>
      <c r="Q233" s="17" t="e">
        <f>#REF!+Q269</f>
        <v>#REF!</v>
      </c>
      <c r="R233" s="17" t="e">
        <f>#REF!+R269</f>
        <v>#REF!</v>
      </c>
      <c r="S233" s="17" t="e">
        <f>#REF!+S269</f>
        <v>#REF!</v>
      </c>
      <c r="T233" s="17" t="e">
        <f>#REF!+T269</f>
        <v>#REF!</v>
      </c>
      <c r="U233" s="17" t="e">
        <f>#REF!+U269</f>
        <v>#REF!</v>
      </c>
      <c r="V233" s="17" t="e">
        <f>#REF!+V269</f>
        <v>#REF!</v>
      </c>
      <c r="X233" s="66">
        <f>X269+X234+X245</f>
        <v>3415.088</v>
      </c>
      <c r="Y233" s="76">
        <f t="shared" si="31"/>
        <v>13.867596011238028</v>
      </c>
      <c r="Z233" s="82"/>
      <c r="AA233" s="120"/>
    </row>
    <row r="234" spans="1:27" s="22" customFormat="1" ht="18.75" outlineLevel="6">
      <c r="A234" s="50" t="s">
        <v>211</v>
      </c>
      <c r="B234" s="9" t="s">
        <v>209</v>
      </c>
      <c r="C234" s="9" t="s">
        <v>249</v>
      </c>
      <c r="D234" s="9" t="s">
        <v>5</v>
      </c>
      <c r="E234" s="9"/>
      <c r="F234" s="60">
        <f>F235+F240</f>
        <v>6604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X234" s="60">
        <f>X235+X240</f>
        <v>3068.3210000000004</v>
      </c>
      <c r="Y234" s="76">
        <f t="shared" si="31"/>
        <v>46.461553603876446</v>
      </c>
      <c r="Z234" s="82"/>
      <c r="AA234" s="120"/>
    </row>
    <row r="235" spans="1:27" s="22" customFormat="1" ht="31.5" outlineLevel="6">
      <c r="A235" s="20" t="s">
        <v>133</v>
      </c>
      <c r="B235" s="9" t="s">
        <v>209</v>
      </c>
      <c r="C235" s="9" t="s">
        <v>250</v>
      </c>
      <c r="D235" s="9" t="s">
        <v>5</v>
      </c>
      <c r="E235" s="9"/>
      <c r="F235" s="60">
        <f>F236</f>
        <v>834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X235" s="60">
        <f>X236</f>
        <v>415.291</v>
      </c>
      <c r="Y235" s="76">
        <f t="shared" si="31"/>
        <v>49.795083932853714</v>
      </c>
      <c r="Z235" s="82"/>
      <c r="AA235" s="120"/>
    </row>
    <row r="236" spans="1:27" s="22" customFormat="1" ht="31.5" outlineLevel="6">
      <c r="A236" s="20" t="s">
        <v>135</v>
      </c>
      <c r="B236" s="9" t="s">
        <v>209</v>
      </c>
      <c r="C236" s="9" t="s">
        <v>251</v>
      </c>
      <c r="D236" s="9" t="s">
        <v>5</v>
      </c>
      <c r="E236" s="9"/>
      <c r="F236" s="60">
        <f>F237</f>
        <v>834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X236" s="60">
        <f>X237</f>
        <v>415.291</v>
      </c>
      <c r="Y236" s="76">
        <f t="shared" si="31"/>
        <v>49.795083932853714</v>
      </c>
      <c r="Z236" s="82"/>
      <c r="AA236" s="120"/>
    </row>
    <row r="237" spans="1:27" s="22" customFormat="1" ht="18.75" outlineLevel="6">
      <c r="A237" s="65" t="s">
        <v>210</v>
      </c>
      <c r="B237" s="18" t="s">
        <v>209</v>
      </c>
      <c r="C237" s="18" t="s">
        <v>284</v>
      </c>
      <c r="D237" s="18" t="s">
        <v>5</v>
      </c>
      <c r="E237" s="18"/>
      <c r="F237" s="61">
        <f>F238</f>
        <v>834</v>
      </c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X237" s="61">
        <f>X238</f>
        <v>415.291</v>
      </c>
      <c r="Y237" s="76">
        <f t="shared" si="31"/>
        <v>49.795083932853714</v>
      </c>
      <c r="Z237" s="82"/>
      <c r="AA237" s="120"/>
    </row>
    <row r="238" spans="1:27" s="22" customFormat="1" ht="20.25" customHeight="1" outlineLevel="6">
      <c r="A238" s="5" t="s">
        <v>95</v>
      </c>
      <c r="B238" s="6" t="s">
        <v>209</v>
      </c>
      <c r="C238" s="6" t="s">
        <v>284</v>
      </c>
      <c r="D238" s="6" t="s">
        <v>96</v>
      </c>
      <c r="E238" s="6"/>
      <c r="F238" s="62">
        <f>F239</f>
        <v>834</v>
      </c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X238" s="62">
        <f>X239</f>
        <v>415.291</v>
      </c>
      <c r="Y238" s="76">
        <f t="shared" si="31"/>
        <v>49.795083932853714</v>
      </c>
      <c r="Z238" s="82"/>
      <c r="AA238" s="120"/>
    </row>
    <row r="239" spans="1:27" s="22" customFormat="1" ht="31.5" outlineLevel="6">
      <c r="A239" s="32" t="s">
        <v>97</v>
      </c>
      <c r="B239" s="33" t="s">
        <v>209</v>
      </c>
      <c r="C239" s="33" t="s">
        <v>284</v>
      </c>
      <c r="D239" s="33" t="s">
        <v>98</v>
      </c>
      <c r="E239" s="33"/>
      <c r="F239" s="63">
        <v>834</v>
      </c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X239" s="63">
        <v>415.291</v>
      </c>
      <c r="Y239" s="76">
        <f t="shared" si="31"/>
        <v>49.795083932853714</v>
      </c>
      <c r="Z239" s="82"/>
      <c r="AA239" s="120"/>
    </row>
    <row r="240" spans="1:27" s="22" customFormat="1" ht="15.75" outlineLevel="6">
      <c r="A240" s="50" t="s">
        <v>142</v>
      </c>
      <c r="B240" s="9" t="s">
        <v>209</v>
      </c>
      <c r="C240" s="9" t="s">
        <v>249</v>
      </c>
      <c r="D240" s="9" t="s">
        <v>5</v>
      </c>
      <c r="E240" s="9"/>
      <c r="F240" s="60">
        <f>F241</f>
        <v>5770</v>
      </c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4"/>
      <c r="X240" s="60">
        <f>X241</f>
        <v>2653.03</v>
      </c>
      <c r="Y240" s="76">
        <f t="shared" si="31"/>
        <v>45.97972270363952</v>
      </c>
      <c r="Z240" s="82"/>
      <c r="AA240" s="120"/>
    </row>
    <row r="241" spans="1:27" s="22" customFormat="1" ht="31.5" outlineLevel="6">
      <c r="A241" s="46" t="s">
        <v>394</v>
      </c>
      <c r="B241" s="18" t="s">
        <v>209</v>
      </c>
      <c r="C241" s="18" t="s">
        <v>397</v>
      </c>
      <c r="D241" s="18" t="s">
        <v>5</v>
      </c>
      <c r="E241" s="18"/>
      <c r="F241" s="61">
        <f>F242</f>
        <v>5770</v>
      </c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4"/>
      <c r="X241" s="61">
        <f>X242</f>
        <v>2653.03</v>
      </c>
      <c r="Y241" s="76">
        <f t="shared" si="31"/>
        <v>45.97972270363952</v>
      </c>
      <c r="Z241" s="82"/>
      <c r="AA241" s="120"/>
    </row>
    <row r="242" spans="1:27" s="22" customFormat="1" ht="33.75" customHeight="1" outlineLevel="6">
      <c r="A242" s="5" t="s">
        <v>398</v>
      </c>
      <c r="B242" s="6" t="s">
        <v>209</v>
      </c>
      <c r="C242" s="6" t="s">
        <v>396</v>
      </c>
      <c r="D242" s="6" t="s">
        <v>5</v>
      </c>
      <c r="E242" s="12"/>
      <c r="F242" s="62">
        <f>F243</f>
        <v>5770</v>
      </c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4"/>
      <c r="X242" s="62">
        <f>X243</f>
        <v>2653.03</v>
      </c>
      <c r="Y242" s="76">
        <f t="shared" si="31"/>
        <v>45.97972270363952</v>
      </c>
      <c r="Z242" s="82"/>
      <c r="AA242" s="120"/>
    </row>
    <row r="243" spans="1:27" s="22" customFormat="1" ht="15.75" outlineLevel="6">
      <c r="A243" s="83" t="s">
        <v>95</v>
      </c>
      <c r="B243" s="84" t="s">
        <v>209</v>
      </c>
      <c r="C243" s="84" t="s">
        <v>396</v>
      </c>
      <c r="D243" s="84" t="s">
        <v>96</v>
      </c>
      <c r="E243" s="85"/>
      <c r="F243" s="78">
        <f>F244</f>
        <v>5770</v>
      </c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30"/>
      <c r="X243" s="78">
        <f>X244</f>
        <v>2653.03</v>
      </c>
      <c r="Y243" s="76">
        <f t="shared" si="31"/>
        <v>45.97972270363952</v>
      </c>
      <c r="Z243" s="82"/>
      <c r="AA243" s="120"/>
    </row>
    <row r="244" spans="1:27" s="22" customFormat="1" ht="31.5" outlineLevel="6">
      <c r="A244" s="32" t="s">
        <v>97</v>
      </c>
      <c r="B244" s="33" t="s">
        <v>209</v>
      </c>
      <c r="C244" s="33" t="s">
        <v>396</v>
      </c>
      <c r="D244" s="33" t="s">
        <v>98</v>
      </c>
      <c r="E244" s="12"/>
      <c r="F244" s="63">
        <v>5770</v>
      </c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4"/>
      <c r="X244" s="63">
        <v>2653.03</v>
      </c>
      <c r="Y244" s="76">
        <f t="shared" si="31"/>
        <v>45.97972270363952</v>
      </c>
      <c r="Z244" s="82"/>
      <c r="AA244" s="120"/>
    </row>
    <row r="245" spans="1:27" s="22" customFormat="1" ht="18.75" outlineLevel="6">
      <c r="A245" s="50" t="s">
        <v>237</v>
      </c>
      <c r="B245" s="9" t="s">
        <v>238</v>
      </c>
      <c r="C245" s="9" t="s">
        <v>249</v>
      </c>
      <c r="D245" s="9" t="s">
        <v>5</v>
      </c>
      <c r="E245" s="33"/>
      <c r="F245" s="60">
        <f>F246</f>
        <v>18006.666</v>
      </c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X245" s="60">
        <f>X246</f>
        <v>346.40599999999995</v>
      </c>
      <c r="Y245" s="76">
        <f t="shared" si="31"/>
        <v>1.923765343345625</v>
      </c>
      <c r="Z245" s="82"/>
      <c r="AA245" s="120"/>
    </row>
    <row r="246" spans="1:27" s="22" customFormat="1" ht="18.75" outlineLevel="6">
      <c r="A246" s="50" t="s">
        <v>153</v>
      </c>
      <c r="B246" s="9" t="s">
        <v>238</v>
      </c>
      <c r="C246" s="9" t="s">
        <v>249</v>
      </c>
      <c r="D246" s="9" t="s">
        <v>5</v>
      </c>
      <c r="E246" s="33"/>
      <c r="F246" s="60">
        <f>F247</f>
        <v>18006.666</v>
      </c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X246" s="60">
        <f>X247</f>
        <v>346.40599999999995</v>
      </c>
      <c r="Y246" s="76">
        <f t="shared" si="31"/>
        <v>1.923765343345625</v>
      </c>
      <c r="Z246" s="82"/>
      <c r="AA246" s="120"/>
    </row>
    <row r="247" spans="1:27" s="22" customFormat="1" ht="31.5" outlineLevel="6">
      <c r="A247" s="35" t="s">
        <v>222</v>
      </c>
      <c r="B247" s="18" t="s">
        <v>238</v>
      </c>
      <c r="C247" s="18" t="s">
        <v>285</v>
      </c>
      <c r="D247" s="18" t="s">
        <v>5</v>
      </c>
      <c r="E247" s="18"/>
      <c r="F247" s="61">
        <f>F254+F248+F257+F260+F263+F266</f>
        <v>18006.666</v>
      </c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X247" s="61">
        <f>X254+X248+X257+X260+X263+X266</f>
        <v>346.40599999999995</v>
      </c>
      <c r="Y247" s="76">
        <f t="shared" si="31"/>
        <v>1.923765343345625</v>
      </c>
      <c r="Z247" s="82"/>
      <c r="AA247" s="120"/>
    </row>
    <row r="248" spans="1:27" s="22" customFormat="1" ht="47.25" outlineLevel="6">
      <c r="A248" s="5" t="s">
        <v>207</v>
      </c>
      <c r="B248" s="6" t="s">
        <v>238</v>
      </c>
      <c r="C248" s="6" t="s">
        <v>286</v>
      </c>
      <c r="D248" s="6" t="s">
        <v>5</v>
      </c>
      <c r="E248" s="6"/>
      <c r="F248" s="62">
        <f>F249+F252</f>
        <v>7301.842</v>
      </c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X248" s="62">
        <f>X249+X252</f>
        <v>44.489</v>
      </c>
      <c r="Y248" s="76">
        <f t="shared" si="31"/>
        <v>0.6092846161283687</v>
      </c>
      <c r="Z248" s="82"/>
      <c r="AA248" s="120"/>
    </row>
    <row r="249" spans="1:27" s="22" customFormat="1" ht="18.75" outlineLevel="6">
      <c r="A249" s="83" t="s">
        <v>95</v>
      </c>
      <c r="B249" s="84" t="s">
        <v>238</v>
      </c>
      <c r="C249" s="84" t="s">
        <v>286</v>
      </c>
      <c r="D249" s="84" t="s">
        <v>96</v>
      </c>
      <c r="E249" s="84"/>
      <c r="F249" s="78">
        <f>F251+F250</f>
        <v>173.842</v>
      </c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87"/>
      <c r="X249" s="78">
        <f>X251+X250</f>
        <v>44.489</v>
      </c>
      <c r="Y249" s="76">
        <f t="shared" si="31"/>
        <v>25.591629180520236</v>
      </c>
      <c r="Z249" s="82"/>
      <c r="AA249" s="120"/>
    </row>
    <row r="250" spans="1:27" s="22" customFormat="1" ht="31.5" outlineLevel="6">
      <c r="A250" s="32" t="s">
        <v>356</v>
      </c>
      <c r="B250" s="33" t="s">
        <v>238</v>
      </c>
      <c r="C250" s="33" t="s">
        <v>286</v>
      </c>
      <c r="D250" s="33" t="s">
        <v>357</v>
      </c>
      <c r="E250" s="33"/>
      <c r="F250" s="63">
        <v>0</v>
      </c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X250" s="63">
        <v>0</v>
      </c>
      <c r="Y250" s="76">
        <v>0</v>
      </c>
      <c r="Z250" s="82"/>
      <c r="AA250" s="120"/>
    </row>
    <row r="251" spans="1:27" s="22" customFormat="1" ht="31.5" outlineLevel="6">
      <c r="A251" s="32" t="s">
        <v>97</v>
      </c>
      <c r="B251" s="33" t="s">
        <v>238</v>
      </c>
      <c r="C251" s="33" t="s">
        <v>286</v>
      </c>
      <c r="D251" s="33" t="s">
        <v>98</v>
      </c>
      <c r="E251" s="33"/>
      <c r="F251" s="63">
        <v>173.842</v>
      </c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X251" s="63">
        <v>44.489</v>
      </c>
      <c r="Y251" s="76">
        <f t="shared" si="31"/>
        <v>25.591629180520236</v>
      </c>
      <c r="Z251" s="82"/>
      <c r="AA251" s="120"/>
    </row>
    <row r="252" spans="1:27" s="22" customFormat="1" ht="18.75" outlineLevel="6">
      <c r="A252" s="83" t="s">
        <v>374</v>
      </c>
      <c r="B252" s="84" t="s">
        <v>238</v>
      </c>
      <c r="C252" s="84" t="s">
        <v>286</v>
      </c>
      <c r="D252" s="84" t="s">
        <v>373</v>
      </c>
      <c r="E252" s="84"/>
      <c r="F252" s="78">
        <f>F253</f>
        <v>7128</v>
      </c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87"/>
      <c r="X252" s="78">
        <f>X253</f>
        <v>0</v>
      </c>
      <c r="Y252" s="76">
        <f t="shared" si="31"/>
        <v>0</v>
      </c>
      <c r="Z252" s="82"/>
      <c r="AA252" s="120"/>
    </row>
    <row r="253" spans="1:27" s="22" customFormat="1" ht="34.5" customHeight="1" outlineLevel="6">
      <c r="A253" s="32" t="s">
        <v>375</v>
      </c>
      <c r="B253" s="33" t="s">
        <v>238</v>
      </c>
      <c r="C253" s="33" t="s">
        <v>286</v>
      </c>
      <c r="D253" s="33" t="s">
        <v>372</v>
      </c>
      <c r="E253" s="33"/>
      <c r="F253" s="63">
        <v>7128</v>
      </c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X253" s="63">
        <v>0</v>
      </c>
      <c r="Y253" s="76">
        <f t="shared" si="31"/>
        <v>0</v>
      </c>
      <c r="Z253" s="82"/>
      <c r="AA253" s="120"/>
    </row>
    <row r="254" spans="1:27" s="22" customFormat="1" ht="32.25" customHeight="1" outlineLevel="6">
      <c r="A254" s="5" t="s">
        <v>239</v>
      </c>
      <c r="B254" s="6" t="s">
        <v>238</v>
      </c>
      <c r="C254" s="6" t="s">
        <v>287</v>
      </c>
      <c r="D254" s="6" t="s">
        <v>5</v>
      </c>
      <c r="E254" s="6"/>
      <c r="F254" s="62">
        <f>F255</f>
        <v>600.706</v>
      </c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X254" s="62">
        <f>X255</f>
        <v>301.917</v>
      </c>
      <c r="Y254" s="76">
        <f t="shared" si="31"/>
        <v>50.260360309369304</v>
      </c>
      <c r="Z254" s="82"/>
      <c r="AA254" s="120"/>
    </row>
    <row r="255" spans="1:27" s="22" customFormat="1" ht="18.75" outlineLevel="6">
      <c r="A255" s="83" t="s">
        <v>95</v>
      </c>
      <c r="B255" s="84" t="s">
        <v>238</v>
      </c>
      <c r="C255" s="84" t="s">
        <v>287</v>
      </c>
      <c r="D255" s="84" t="s">
        <v>96</v>
      </c>
      <c r="E255" s="84"/>
      <c r="F255" s="78">
        <f>F256</f>
        <v>600.706</v>
      </c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87"/>
      <c r="X255" s="78">
        <f>X256</f>
        <v>301.917</v>
      </c>
      <c r="Y255" s="76">
        <f t="shared" si="31"/>
        <v>50.260360309369304</v>
      </c>
      <c r="Z255" s="82"/>
      <c r="AA255" s="120"/>
    </row>
    <row r="256" spans="1:27" s="22" customFormat="1" ht="31.5" outlineLevel="6">
      <c r="A256" s="32" t="s">
        <v>97</v>
      </c>
      <c r="B256" s="33" t="s">
        <v>238</v>
      </c>
      <c r="C256" s="33" t="s">
        <v>287</v>
      </c>
      <c r="D256" s="33" t="s">
        <v>98</v>
      </c>
      <c r="E256" s="33"/>
      <c r="F256" s="63">
        <v>600.706</v>
      </c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X256" s="63">
        <v>301.917</v>
      </c>
      <c r="Y256" s="76">
        <f t="shared" si="31"/>
        <v>50.260360309369304</v>
      </c>
      <c r="Z256" s="82"/>
      <c r="AA256" s="120"/>
    </row>
    <row r="257" spans="1:27" s="22" customFormat="1" ht="32.25" customHeight="1" outlineLevel="6">
      <c r="A257" s="5" t="s">
        <v>403</v>
      </c>
      <c r="B257" s="6" t="s">
        <v>238</v>
      </c>
      <c r="C257" s="6" t="s">
        <v>402</v>
      </c>
      <c r="D257" s="6" t="s">
        <v>5</v>
      </c>
      <c r="E257" s="6"/>
      <c r="F257" s="62">
        <f>F258</f>
        <v>827.985</v>
      </c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X257" s="62">
        <f>X258</f>
        <v>0</v>
      </c>
      <c r="Y257" s="76">
        <f t="shared" si="31"/>
        <v>0</v>
      </c>
      <c r="Z257" s="82"/>
      <c r="AA257" s="120"/>
    </row>
    <row r="258" spans="1:27" s="22" customFormat="1" ht="18.75" outlineLevel="6">
      <c r="A258" s="83" t="s">
        <v>95</v>
      </c>
      <c r="B258" s="84" t="s">
        <v>238</v>
      </c>
      <c r="C258" s="84" t="s">
        <v>402</v>
      </c>
      <c r="D258" s="84" t="s">
        <v>96</v>
      </c>
      <c r="E258" s="84"/>
      <c r="F258" s="78">
        <f>F259</f>
        <v>827.985</v>
      </c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87"/>
      <c r="X258" s="78">
        <f>X259</f>
        <v>0</v>
      </c>
      <c r="Y258" s="76">
        <f t="shared" si="31"/>
        <v>0</v>
      </c>
      <c r="Z258" s="82"/>
      <c r="AA258" s="120"/>
    </row>
    <row r="259" spans="1:27" s="22" customFormat="1" ht="31.5" outlineLevel="6">
      <c r="A259" s="32" t="s">
        <v>356</v>
      </c>
      <c r="B259" s="33" t="s">
        <v>238</v>
      </c>
      <c r="C259" s="33" t="s">
        <v>402</v>
      </c>
      <c r="D259" s="33" t="s">
        <v>357</v>
      </c>
      <c r="E259" s="33"/>
      <c r="F259" s="63">
        <v>827.985</v>
      </c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X259" s="63">
        <v>0</v>
      </c>
      <c r="Y259" s="76">
        <f t="shared" si="31"/>
        <v>0</v>
      </c>
      <c r="Z259" s="82"/>
      <c r="AA259" s="120"/>
    </row>
    <row r="260" spans="1:27" s="22" customFormat="1" ht="51.75" customHeight="1" outlineLevel="6">
      <c r="A260" s="5" t="s">
        <v>405</v>
      </c>
      <c r="B260" s="6" t="s">
        <v>238</v>
      </c>
      <c r="C260" s="6" t="s">
        <v>404</v>
      </c>
      <c r="D260" s="6" t="s">
        <v>5</v>
      </c>
      <c r="E260" s="6"/>
      <c r="F260" s="62">
        <f>F261</f>
        <v>3311</v>
      </c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X260" s="62">
        <f>X261</f>
        <v>0</v>
      </c>
      <c r="Y260" s="76">
        <f t="shared" si="31"/>
        <v>0</v>
      </c>
      <c r="Z260" s="82"/>
      <c r="AA260" s="120"/>
    </row>
    <row r="261" spans="1:27" s="22" customFormat="1" ht="18.75" outlineLevel="6">
      <c r="A261" s="83" t="s">
        <v>95</v>
      </c>
      <c r="B261" s="84" t="s">
        <v>238</v>
      </c>
      <c r="C261" s="84" t="s">
        <v>404</v>
      </c>
      <c r="D261" s="84" t="s">
        <v>96</v>
      </c>
      <c r="E261" s="84"/>
      <c r="F261" s="78">
        <f>F262</f>
        <v>3311</v>
      </c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87"/>
      <c r="X261" s="78">
        <f>X262</f>
        <v>0</v>
      </c>
      <c r="Y261" s="76">
        <f t="shared" si="31"/>
        <v>0</v>
      </c>
      <c r="Z261" s="82"/>
      <c r="AA261" s="120"/>
    </row>
    <row r="262" spans="1:27" s="22" customFormat="1" ht="31.5" outlineLevel="6">
      <c r="A262" s="32" t="s">
        <v>356</v>
      </c>
      <c r="B262" s="33" t="s">
        <v>238</v>
      </c>
      <c r="C262" s="33" t="s">
        <v>404</v>
      </c>
      <c r="D262" s="33" t="s">
        <v>357</v>
      </c>
      <c r="E262" s="33"/>
      <c r="F262" s="63">
        <v>3311</v>
      </c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X262" s="63">
        <v>0</v>
      </c>
      <c r="Y262" s="76">
        <f t="shared" si="31"/>
        <v>0</v>
      </c>
      <c r="Z262" s="82"/>
      <c r="AA262" s="120"/>
    </row>
    <row r="263" spans="1:27" s="22" customFormat="1" ht="51" customHeight="1" outlineLevel="6">
      <c r="A263" s="5" t="s">
        <v>421</v>
      </c>
      <c r="B263" s="6" t="s">
        <v>238</v>
      </c>
      <c r="C263" s="6" t="s">
        <v>420</v>
      </c>
      <c r="D263" s="6" t="s">
        <v>5</v>
      </c>
      <c r="E263" s="6"/>
      <c r="F263" s="62">
        <f>F264</f>
        <v>1193.173</v>
      </c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X263" s="62">
        <f>X264</f>
        <v>0</v>
      </c>
      <c r="Y263" s="76">
        <f t="shared" si="31"/>
        <v>0</v>
      </c>
      <c r="Z263" s="82"/>
      <c r="AA263" s="120"/>
    </row>
    <row r="264" spans="1:27" s="22" customFormat="1" ht="18.75" outlineLevel="6">
      <c r="A264" s="83" t="s">
        <v>95</v>
      </c>
      <c r="B264" s="84" t="s">
        <v>238</v>
      </c>
      <c r="C264" s="84" t="s">
        <v>420</v>
      </c>
      <c r="D264" s="84" t="s">
        <v>96</v>
      </c>
      <c r="E264" s="84"/>
      <c r="F264" s="78">
        <f>F265</f>
        <v>1193.173</v>
      </c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87"/>
      <c r="X264" s="78">
        <f>X265</f>
        <v>0</v>
      </c>
      <c r="Y264" s="76">
        <f t="shared" si="31"/>
        <v>0</v>
      </c>
      <c r="Z264" s="82"/>
      <c r="AA264" s="120"/>
    </row>
    <row r="265" spans="1:27" s="22" customFormat="1" ht="31.5" outlineLevel="6">
      <c r="A265" s="32" t="s">
        <v>356</v>
      </c>
      <c r="B265" s="33" t="s">
        <v>238</v>
      </c>
      <c r="C265" s="33" t="s">
        <v>420</v>
      </c>
      <c r="D265" s="33" t="s">
        <v>357</v>
      </c>
      <c r="E265" s="33"/>
      <c r="F265" s="63">
        <v>1193.173</v>
      </c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X265" s="63">
        <v>0</v>
      </c>
      <c r="Y265" s="76">
        <f t="shared" si="31"/>
        <v>0</v>
      </c>
      <c r="Z265" s="82"/>
      <c r="AA265" s="120"/>
    </row>
    <row r="266" spans="1:27" s="22" customFormat="1" ht="51" customHeight="1" outlineLevel="6">
      <c r="A266" s="5" t="s">
        <v>419</v>
      </c>
      <c r="B266" s="6" t="s">
        <v>238</v>
      </c>
      <c r="C266" s="6" t="s">
        <v>418</v>
      </c>
      <c r="D266" s="6" t="s">
        <v>5</v>
      </c>
      <c r="E266" s="6"/>
      <c r="F266" s="62">
        <f>F267</f>
        <v>4771.96</v>
      </c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X266" s="62">
        <f>X267</f>
        <v>0</v>
      </c>
      <c r="Y266" s="76">
        <f t="shared" si="31"/>
        <v>0</v>
      </c>
      <c r="Z266" s="82"/>
      <c r="AA266" s="120"/>
    </row>
    <row r="267" spans="1:27" s="22" customFormat="1" ht="18.75" outlineLevel="6">
      <c r="A267" s="83" t="s">
        <v>95</v>
      </c>
      <c r="B267" s="84" t="s">
        <v>238</v>
      </c>
      <c r="C267" s="84" t="s">
        <v>418</v>
      </c>
      <c r="D267" s="84" t="s">
        <v>96</v>
      </c>
      <c r="E267" s="84"/>
      <c r="F267" s="78">
        <f>F268</f>
        <v>4771.96</v>
      </c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87"/>
      <c r="X267" s="78">
        <f>X268</f>
        <v>0</v>
      </c>
      <c r="Y267" s="76">
        <f aca="true" t="shared" si="32" ref="Y267:Y330">X267/F267*100</f>
        <v>0</v>
      </c>
      <c r="Z267" s="82"/>
      <c r="AA267" s="120"/>
    </row>
    <row r="268" spans="1:27" s="22" customFormat="1" ht="31.5" outlineLevel="6">
      <c r="A268" s="32" t="s">
        <v>356</v>
      </c>
      <c r="B268" s="33" t="s">
        <v>238</v>
      </c>
      <c r="C268" s="33" t="s">
        <v>418</v>
      </c>
      <c r="D268" s="33" t="s">
        <v>357</v>
      </c>
      <c r="E268" s="33"/>
      <c r="F268" s="63">
        <v>4771.96</v>
      </c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X268" s="63">
        <v>0</v>
      </c>
      <c r="Y268" s="76">
        <f t="shared" si="32"/>
        <v>0</v>
      </c>
      <c r="Z268" s="82"/>
      <c r="AA268" s="120"/>
    </row>
    <row r="269" spans="1:27" s="22" customFormat="1" ht="17.25" customHeight="1" outlineLevel="3">
      <c r="A269" s="8" t="s">
        <v>36</v>
      </c>
      <c r="B269" s="9" t="s">
        <v>12</v>
      </c>
      <c r="C269" s="9" t="s">
        <v>249</v>
      </c>
      <c r="D269" s="9" t="s">
        <v>5</v>
      </c>
      <c r="E269" s="9"/>
      <c r="F269" s="60">
        <f>+F270</f>
        <v>15.722</v>
      </c>
      <c r="G269" s="10" t="e">
        <f>#REF!+#REF!</f>
        <v>#REF!</v>
      </c>
      <c r="H269" s="10" t="e">
        <f>#REF!+#REF!</f>
        <v>#REF!</v>
      </c>
      <c r="I269" s="10" t="e">
        <f>#REF!+#REF!</f>
        <v>#REF!</v>
      </c>
      <c r="J269" s="10" t="e">
        <f>#REF!+#REF!</f>
        <v>#REF!</v>
      </c>
      <c r="K269" s="10" t="e">
        <f>#REF!+#REF!</f>
        <v>#REF!</v>
      </c>
      <c r="L269" s="10" t="e">
        <f>#REF!+#REF!</f>
        <v>#REF!</v>
      </c>
      <c r="M269" s="10" t="e">
        <f>#REF!+#REF!</f>
        <v>#REF!</v>
      </c>
      <c r="N269" s="10" t="e">
        <f>#REF!+#REF!</f>
        <v>#REF!</v>
      </c>
      <c r="O269" s="10" t="e">
        <f>#REF!+#REF!</f>
        <v>#REF!</v>
      </c>
      <c r="P269" s="10" t="e">
        <f>#REF!+#REF!</f>
        <v>#REF!</v>
      </c>
      <c r="Q269" s="10" t="e">
        <f>#REF!+#REF!</f>
        <v>#REF!</v>
      </c>
      <c r="R269" s="10" t="e">
        <f>#REF!+#REF!</f>
        <v>#REF!</v>
      </c>
      <c r="S269" s="10" t="e">
        <f>#REF!+#REF!</f>
        <v>#REF!</v>
      </c>
      <c r="T269" s="10" t="e">
        <f>#REF!+#REF!</f>
        <v>#REF!</v>
      </c>
      <c r="U269" s="10" t="e">
        <f>#REF!+#REF!</f>
        <v>#REF!</v>
      </c>
      <c r="V269" s="10" t="e">
        <f>#REF!+#REF!</f>
        <v>#REF!</v>
      </c>
      <c r="X269" s="60">
        <f>+X270</f>
        <v>0.361</v>
      </c>
      <c r="Y269" s="76">
        <f t="shared" si="32"/>
        <v>2.2961455285587076</v>
      </c>
      <c r="Z269" s="82"/>
      <c r="AA269" s="120"/>
    </row>
    <row r="270" spans="1:27" s="22" customFormat="1" ht="17.25" customHeight="1" outlineLevel="3">
      <c r="A270" s="20" t="s">
        <v>133</v>
      </c>
      <c r="B270" s="9" t="s">
        <v>12</v>
      </c>
      <c r="C270" s="9" t="s">
        <v>250</v>
      </c>
      <c r="D270" s="9" t="s">
        <v>5</v>
      </c>
      <c r="E270" s="9"/>
      <c r="F270" s="60">
        <f>F271</f>
        <v>15.722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X270" s="60">
        <f>X271</f>
        <v>0.361</v>
      </c>
      <c r="Y270" s="76">
        <f t="shared" si="32"/>
        <v>2.2961455285587076</v>
      </c>
      <c r="Z270" s="82"/>
      <c r="AA270" s="120"/>
    </row>
    <row r="271" spans="1:27" s="22" customFormat="1" ht="17.25" customHeight="1" outlineLevel="3">
      <c r="A271" s="20" t="s">
        <v>135</v>
      </c>
      <c r="B271" s="9" t="s">
        <v>12</v>
      </c>
      <c r="C271" s="9" t="s">
        <v>251</v>
      </c>
      <c r="D271" s="9" t="s">
        <v>5</v>
      </c>
      <c r="E271" s="9"/>
      <c r="F271" s="60">
        <f>F272+F278</f>
        <v>15.722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X271" s="60">
        <f>X272+X278</f>
        <v>0.361</v>
      </c>
      <c r="Y271" s="76">
        <f t="shared" si="32"/>
        <v>2.2961455285587076</v>
      </c>
      <c r="Z271" s="82"/>
      <c r="AA271" s="120"/>
    </row>
    <row r="272" spans="1:27" s="22" customFormat="1" ht="50.25" customHeight="1" outlineLevel="3">
      <c r="A272" s="46" t="s">
        <v>189</v>
      </c>
      <c r="B272" s="18" t="s">
        <v>12</v>
      </c>
      <c r="C272" s="18" t="s">
        <v>288</v>
      </c>
      <c r="D272" s="18" t="s">
        <v>5</v>
      </c>
      <c r="E272" s="18"/>
      <c r="F272" s="61">
        <f>F273+F276</f>
        <v>0.722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X272" s="61">
        <f>X273+X276</f>
        <v>0.361</v>
      </c>
      <c r="Y272" s="76">
        <f t="shared" si="32"/>
        <v>50</v>
      </c>
      <c r="Z272" s="82"/>
      <c r="AA272" s="120"/>
    </row>
    <row r="273" spans="1:27" s="22" customFormat="1" ht="18" customHeight="1" outlineLevel="3">
      <c r="A273" s="5" t="s">
        <v>94</v>
      </c>
      <c r="B273" s="6" t="s">
        <v>12</v>
      </c>
      <c r="C273" s="6" t="s">
        <v>288</v>
      </c>
      <c r="D273" s="6" t="s">
        <v>93</v>
      </c>
      <c r="E273" s="6"/>
      <c r="F273" s="62">
        <f>F274+F275</f>
        <v>0.61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X273" s="62">
        <f>X274+X275</f>
        <v>0.306</v>
      </c>
      <c r="Y273" s="76">
        <f t="shared" si="32"/>
        <v>50.1639344262295</v>
      </c>
      <c r="Z273" s="82"/>
      <c r="AA273" s="120"/>
    </row>
    <row r="274" spans="1:27" s="22" customFormat="1" ht="17.25" customHeight="1" outlineLevel="3">
      <c r="A274" s="32" t="s">
        <v>242</v>
      </c>
      <c r="B274" s="33" t="s">
        <v>12</v>
      </c>
      <c r="C274" s="33" t="s">
        <v>288</v>
      </c>
      <c r="D274" s="33" t="s">
        <v>91</v>
      </c>
      <c r="E274" s="33"/>
      <c r="F274" s="63">
        <v>0.47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X274" s="63">
        <v>0.235</v>
      </c>
      <c r="Y274" s="76">
        <f t="shared" si="32"/>
        <v>50</v>
      </c>
      <c r="Z274" s="82"/>
      <c r="AA274" s="120"/>
    </row>
    <row r="275" spans="1:27" s="22" customFormat="1" ht="50.25" customHeight="1" outlineLevel="3">
      <c r="A275" s="32" t="s">
        <v>243</v>
      </c>
      <c r="B275" s="33" t="s">
        <v>12</v>
      </c>
      <c r="C275" s="33" t="s">
        <v>288</v>
      </c>
      <c r="D275" s="33" t="s">
        <v>244</v>
      </c>
      <c r="E275" s="33"/>
      <c r="F275" s="63">
        <v>0.14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X275" s="63">
        <v>0.071</v>
      </c>
      <c r="Y275" s="76">
        <f t="shared" si="32"/>
        <v>50.7142857142857</v>
      </c>
      <c r="Z275" s="82"/>
      <c r="AA275" s="120"/>
    </row>
    <row r="276" spans="1:27" s="22" customFormat="1" ht="17.25" customHeight="1" outlineLevel="3">
      <c r="A276" s="5" t="s">
        <v>95</v>
      </c>
      <c r="B276" s="6" t="s">
        <v>12</v>
      </c>
      <c r="C276" s="6" t="s">
        <v>288</v>
      </c>
      <c r="D276" s="6" t="s">
        <v>96</v>
      </c>
      <c r="E276" s="6"/>
      <c r="F276" s="62">
        <f>F277</f>
        <v>0.112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62">
        <f>X277</f>
        <v>0.055</v>
      </c>
      <c r="Y276" s="76">
        <f t="shared" si="32"/>
        <v>49.107142857142854</v>
      </c>
      <c r="Z276" s="82"/>
      <c r="AA276" s="120"/>
    </row>
    <row r="277" spans="1:27" s="22" customFormat="1" ht="17.25" customHeight="1" outlineLevel="3">
      <c r="A277" s="32" t="s">
        <v>97</v>
      </c>
      <c r="B277" s="33" t="s">
        <v>12</v>
      </c>
      <c r="C277" s="33" t="s">
        <v>288</v>
      </c>
      <c r="D277" s="33" t="s">
        <v>98</v>
      </c>
      <c r="E277" s="33"/>
      <c r="F277" s="63">
        <v>0.112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X277" s="63">
        <v>0.055</v>
      </c>
      <c r="Y277" s="76">
        <f t="shared" si="32"/>
        <v>49.107142857142854</v>
      </c>
      <c r="Z277" s="82"/>
      <c r="AA277" s="120"/>
    </row>
    <row r="278" spans="1:27" s="22" customFormat="1" ht="17.25" customHeight="1" outlineLevel="3">
      <c r="A278" s="35" t="s">
        <v>208</v>
      </c>
      <c r="B278" s="18" t="s">
        <v>12</v>
      </c>
      <c r="C278" s="18" t="s">
        <v>289</v>
      </c>
      <c r="D278" s="18" t="s">
        <v>5</v>
      </c>
      <c r="E278" s="18"/>
      <c r="F278" s="61">
        <f>F279</f>
        <v>15</v>
      </c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94"/>
      <c r="X278" s="61">
        <f>X279</f>
        <v>0</v>
      </c>
      <c r="Y278" s="76">
        <f t="shared" si="32"/>
        <v>0</v>
      </c>
      <c r="Z278" s="82"/>
      <c r="AA278" s="120"/>
    </row>
    <row r="279" spans="1:27" s="22" customFormat="1" ht="17.25" customHeight="1" outlineLevel="3">
      <c r="A279" s="5" t="s">
        <v>95</v>
      </c>
      <c r="B279" s="6" t="s">
        <v>12</v>
      </c>
      <c r="C279" s="6" t="s">
        <v>289</v>
      </c>
      <c r="D279" s="6" t="s">
        <v>96</v>
      </c>
      <c r="E279" s="6"/>
      <c r="F279" s="62">
        <f>F280</f>
        <v>15</v>
      </c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94"/>
      <c r="X279" s="62">
        <f>X280</f>
        <v>0</v>
      </c>
      <c r="Y279" s="76">
        <f t="shared" si="32"/>
        <v>0</v>
      </c>
      <c r="Z279" s="82"/>
      <c r="AA279" s="120"/>
    </row>
    <row r="280" spans="1:27" s="22" customFormat="1" ht="17.25" customHeight="1" outlineLevel="3">
      <c r="A280" s="32" t="s">
        <v>97</v>
      </c>
      <c r="B280" s="33" t="s">
        <v>12</v>
      </c>
      <c r="C280" s="33" t="s">
        <v>289</v>
      </c>
      <c r="D280" s="33" t="s">
        <v>98</v>
      </c>
      <c r="E280" s="33"/>
      <c r="F280" s="63">
        <v>15</v>
      </c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94"/>
      <c r="X280" s="63">
        <v>0</v>
      </c>
      <c r="Y280" s="76">
        <f t="shared" si="32"/>
        <v>0</v>
      </c>
      <c r="Z280" s="82"/>
      <c r="AA280" s="120"/>
    </row>
    <row r="281" spans="1:27" s="22" customFormat="1" ht="18.75" outlineLevel="6">
      <c r="A281" s="15" t="s">
        <v>54</v>
      </c>
      <c r="B281" s="16" t="s">
        <v>53</v>
      </c>
      <c r="C281" s="16" t="s">
        <v>249</v>
      </c>
      <c r="D281" s="16" t="s">
        <v>5</v>
      </c>
      <c r="E281" s="16"/>
      <c r="F281" s="59">
        <f>F282+F309+F343+F359+F364+F381</f>
        <v>454260.082</v>
      </c>
      <c r="G281" s="17" t="e">
        <f aca="true" t="shared" si="33" ref="G281:V281">G287+G309+G364+G381</f>
        <v>#REF!</v>
      </c>
      <c r="H281" s="17" t="e">
        <f t="shared" si="33"/>
        <v>#REF!</v>
      </c>
      <c r="I281" s="17" t="e">
        <f t="shared" si="33"/>
        <v>#REF!</v>
      </c>
      <c r="J281" s="17" t="e">
        <f t="shared" si="33"/>
        <v>#REF!</v>
      </c>
      <c r="K281" s="17" t="e">
        <f t="shared" si="33"/>
        <v>#REF!</v>
      </c>
      <c r="L281" s="17" t="e">
        <f t="shared" si="33"/>
        <v>#REF!</v>
      </c>
      <c r="M281" s="17" t="e">
        <f t="shared" si="33"/>
        <v>#REF!</v>
      </c>
      <c r="N281" s="17" t="e">
        <f t="shared" si="33"/>
        <v>#REF!</v>
      </c>
      <c r="O281" s="17" t="e">
        <f t="shared" si="33"/>
        <v>#REF!</v>
      </c>
      <c r="P281" s="17" t="e">
        <f t="shared" si="33"/>
        <v>#REF!</v>
      </c>
      <c r="Q281" s="17" t="e">
        <f t="shared" si="33"/>
        <v>#REF!</v>
      </c>
      <c r="R281" s="17" t="e">
        <f t="shared" si="33"/>
        <v>#REF!</v>
      </c>
      <c r="S281" s="17" t="e">
        <f t="shared" si="33"/>
        <v>#REF!</v>
      </c>
      <c r="T281" s="17" t="e">
        <f t="shared" si="33"/>
        <v>#REF!</v>
      </c>
      <c r="U281" s="17" t="e">
        <f t="shared" si="33"/>
        <v>#REF!</v>
      </c>
      <c r="V281" s="17" t="e">
        <f t="shared" si="33"/>
        <v>#REF!</v>
      </c>
      <c r="X281" s="59">
        <f>X282+X309+X343+X359+X364+X381</f>
        <v>270306.22900000005</v>
      </c>
      <c r="Y281" s="76">
        <f t="shared" si="32"/>
        <v>59.504728614917134</v>
      </c>
      <c r="Z281" s="82"/>
      <c r="AA281" s="120"/>
    </row>
    <row r="282" spans="1:27" s="22" customFormat="1" ht="18.75" outlineLevel="6">
      <c r="A282" s="15" t="s">
        <v>44</v>
      </c>
      <c r="B282" s="16" t="s">
        <v>20</v>
      </c>
      <c r="C282" s="16" t="s">
        <v>249</v>
      </c>
      <c r="D282" s="16" t="s">
        <v>5</v>
      </c>
      <c r="E282" s="16"/>
      <c r="F282" s="59">
        <f>F287+F283</f>
        <v>98962.68828</v>
      </c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X282" s="59">
        <f>X287+X283</f>
        <v>54225.287000000004</v>
      </c>
      <c r="Y282" s="76">
        <f t="shared" si="32"/>
        <v>54.79366814144916</v>
      </c>
      <c r="Z282" s="82"/>
      <c r="AA282" s="120"/>
    </row>
    <row r="283" spans="1:27" s="22" customFormat="1" ht="31.5" outlineLevel="6">
      <c r="A283" s="20" t="s">
        <v>133</v>
      </c>
      <c r="B283" s="9" t="s">
        <v>20</v>
      </c>
      <c r="C283" s="9" t="s">
        <v>250</v>
      </c>
      <c r="D283" s="9" t="s">
        <v>5</v>
      </c>
      <c r="E283" s="9"/>
      <c r="F283" s="60">
        <f>F284</f>
        <v>144.80628</v>
      </c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X283" s="60">
        <f>X284</f>
        <v>144.806</v>
      </c>
      <c r="Y283" s="76">
        <f t="shared" si="32"/>
        <v>99.9998066382204</v>
      </c>
      <c r="Z283" s="82"/>
      <c r="AA283" s="120"/>
    </row>
    <row r="284" spans="1:27" s="22" customFormat="1" ht="31.5" outlineLevel="6">
      <c r="A284" s="20" t="s">
        <v>135</v>
      </c>
      <c r="B284" s="9" t="s">
        <v>20</v>
      </c>
      <c r="C284" s="9" t="s">
        <v>251</v>
      </c>
      <c r="D284" s="9" t="s">
        <v>5</v>
      </c>
      <c r="E284" s="9"/>
      <c r="F284" s="60">
        <f>F285</f>
        <v>144.80628</v>
      </c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X284" s="60">
        <f>X285</f>
        <v>144.806</v>
      </c>
      <c r="Y284" s="76">
        <f t="shared" si="32"/>
        <v>99.9998066382204</v>
      </c>
      <c r="Z284" s="82"/>
      <c r="AA284" s="120"/>
    </row>
    <row r="285" spans="1:27" s="22" customFormat="1" ht="31.5" outlineLevel="6">
      <c r="A285" s="35" t="s">
        <v>382</v>
      </c>
      <c r="B285" s="18" t="s">
        <v>20</v>
      </c>
      <c r="C285" s="18" t="s">
        <v>255</v>
      </c>
      <c r="D285" s="18" t="s">
        <v>5</v>
      </c>
      <c r="E285" s="18"/>
      <c r="F285" s="61">
        <f>F286</f>
        <v>144.80628</v>
      </c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X285" s="61">
        <f>X286</f>
        <v>144.806</v>
      </c>
      <c r="Y285" s="76">
        <f t="shared" si="32"/>
        <v>99.9998066382204</v>
      </c>
      <c r="Z285" s="82"/>
      <c r="AA285" s="120"/>
    </row>
    <row r="286" spans="1:27" s="22" customFormat="1" ht="18.75" outlineLevel="6">
      <c r="A286" s="68" t="s">
        <v>137</v>
      </c>
      <c r="B286" s="67" t="s">
        <v>20</v>
      </c>
      <c r="C286" s="67" t="s">
        <v>255</v>
      </c>
      <c r="D286" s="67" t="s">
        <v>85</v>
      </c>
      <c r="E286" s="67"/>
      <c r="F286" s="69">
        <v>144.80628</v>
      </c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82"/>
      <c r="X286" s="69">
        <v>144.806</v>
      </c>
      <c r="Y286" s="76">
        <f t="shared" si="32"/>
        <v>99.9998066382204</v>
      </c>
      <c r="Z286" s="82"/>
      <c r="AA286" s="120"/>
    </row>
    <row r="287" spans="1:27" s="22" customFormat="1" ht="15.75" outlineLevel="6">
      <c r="A287" s="50" t="s">
        <v>223</v>
      </c>
      <c r="B287" s="9" t="s">
        <v>20</v>
      </c>
      <c r="C287" s="9" t="s">
        <v>290</v>
      </c>
      <c r="D287" s="9" t="s">
        <v>5</v>
      </c>
      <c r="E287" s="9"/>
      <c r="F287" s="60">
        <f>F288+F301+F305</f>
        <v>98817.882</v>
      </c>
      <c r="G287" s="10">
        <f aca="true" t="shared" si="34" ref="G287:V287">G288</f>
        <v>0</v>
      </c>
      <c r="H287" s="10">
        <f t="shared" si="34"/>
        <v>0</v>
      </c>
      <c r="I287" s="10">
        <f t="shared" si="34"/>
        <v>0</v>
      </c>
      <c r="J287" s="10">
        <f t="shared" si="34"/>
        <v>0</v>
      </c>
      <c r="K287" s="10">
        <f t="shared" si="34"/>
        <v>0</v>
      </c>
      <c r="L287" s="10">
        <f t="shared" si="34"/>
        <v>0</v>
      </c>
      <c r="M287" s="10">
        <f t="shared" si="34"/>
        <v>0</v>
      </c>
      <c r="N287" s="10">
        <f t="shared" si="34"/>
        <v>0</v>
      </c>
      <c r="O287" s="10">
        <f t="shared" si="34"/>
        <v>0</v>
      </c>
      <c r="P287" s="10">
        <f t="shared" si="34"/>
        <v>0</v>
      </c>
      <c r="Q287" s="10">
        <f t="shared" si="34"/>
        <v>0</v>
      </c>
      <c r="R287" s="10">
        <f t="shared" si="34"/>
        <v>0</v>
      </c>
      <c r="S287" s="10">
        <f t="shared" si="34"/>
        <v>0</v>
      </c>
      <c r="T287" s="10">
        <f t="shared" si="34"/>
        <v>0</v>
      </c>
      <c r="U287" s="10">
        <f t="shared" si="34"/>
        <v>0</v>
      </c>
      <c r="V287" s="10">
        <f t="shared" si="34"/>
        <v>0</v>
      </c>
      <c r="X287" s="60">
        <f>X288+X301+X305</f>
        <v>54080.48100000001</v>
      </c>
      <c r="Y287" s="76">
        <f t="shared" si="32"/>
        <v>54.72742372681091</v>
      </c>
      <c r="Z287" s="82"/>
      <c r="AA287" s="120"/>
    </row>
    <row r="288" spans="1:27" s="22" customFormat="1" ht="19.5" customHeight="1" outlineLevel="6">
      <c r="A288" s="50" t="s">
        <v>154</v>
      </c>
      <c r="B288" s="9" t="s">
        <v>20</v>
      </c>
      <c r="C288" s="9" t="s">
        <v>291</v>
      </c>
      <c r="D288" s="9" t="s">
        <v>5</v>
      </c>
      <c r="E288" s="9"/>
      <c r="F288" s="60">
        <f>F289+F292+F295+F298</f>
        <v>98817.882</v>
      </c>
      <c r="G288" s="10">
        <f aca="true" t="shared" si="35" ref="G288:V288">G289</f>
        <v>0</v>
      </c>
      <c r="H288" s="10">
        <f t="shared" si="35"/>
        <v>0</v>
      </c>
      <c r="I288" s="10">
        <f t="shared" si="35"/>
        <v>0</v>
      </c>
      <c r="J288" s="10">
        <f t="shared" si="35"/>
        <v>0</v>
      </c>
      <c r="K288" s="10">
        <f t="shared" si="35"/>
        <v>0</v>
      </c>
      <c r="L288" s="10">
        <f t="shared" si="35"/>
        <v>0</v>
      </c>
      <c r="M288" s="10">
        <f t="shared" si="35"/>
        <v>0</v>
      </c>
      <c r="N288" s="10">
        <f t="shared" si="35"/>
        <v>0</v>
      </c>
      <c r="O288" s="10">
        <f t="shared" si="35"/>
        <v>0</v>
      </c>
      <c r="P288" s="10">
        <f t="shared" si="35"/>
        <v>0</v>
      </c>
      <c r="Q288" s="10">
        <f t="shared" si="35"/>
        <v>0</v>
      </c>
      <c r="R288" s="10">
        <f t="shared" si="35"/>
        <v>0</v>
      </c>
      <c r="S288" s="10">
        <f t="shared" si="35"/>
        <v>0</v>
      </c>
      <c r="T288" s="10">
        <f t="shared" si="35"/>
        <v>0</v>
      </c>
      <c r="U288" s="10">
        <f t="shared" si="35"/>
        <v>0</v>
      </c>
      <c r="V288" s="10">
        <f t="shared" si="35"/>
        <v>0</v>
      </c>
      <c r="X288" s="60">
        <f>X289+X292+X295+X298</f>
        <v>54080.48100000001</v>
      </c>
      <c r="Y288" s="76">
        <f t="shared" si="32"/>
        <v>54.72742372681091</v>
      </c>
      <c r="Z288" s="82"/>
      <c r="AA288" s="120"/>
    </row>
    <row r="289" spans="1:27" s="22" customFormat="1" ht="31.5" outlineLevel="6">
      <c r="A289" s="35" t="s">
        <v>155</v>
      </c>
      <c r="B289" s="18" t="s">
        <v>20</v>
      </c>
      <c r="C289" s="18" t="s">
        <v>292</v>
      </c>
      <c r="D289" s="18" t="s">
        <v>5</v>
      </c>
      <c r="E289" s="18"/>
      <c r="F289" s="61">
        <f>F290</f>
        <v>32000</v>
      </c>
      <c r="G289" s="7">
        <f aca="true" t="shared" si="36" ref="G289:V289">G291</f>
        <v>0</v>
      </c>
      <c r="H289" s="7">
        <f t="shared" si="36"/>
        <v>0</v>
      </c>
      <c r="I289" s="7">
        <f t="shared" si="36"/>
        <v>0</v>
      </c>
      <c r="J289" s="7">
        <f t="shared" si="36"/>
        <v>0</v>
      </c>
      <c r="K289" s="7">
        <f t="shared" si="36"/>
        <v>0</v>
      </c>
      <c r="L289" s="7">
        <f t="shared" si="36"/>
        <v>0</v>
      </c>
      <c r="M289" s="7">
        <f t="shared" si="36"/>
        <v>0</v>
      </c>
      <c r="N289" s="7">
        <f t="shared" si="36"/>
        <v>0</v>
      </c>
      <c r="O289" s="7">
        <f t="shared" si="36"/>
        <v>0</v>
      </c>
      <c r="P289" s="7">
        <f t="shared" si="36"/>
        <v>0</v>
      </c>
      <c r="Q289" s="7">
        <f t="shared" si="36"/>
        <v>0</v>
      </c>
      <c r="R289" s="7">
        <f t="shared" si="36"/>
        <v>0</v>
      </c>
      <c r="S289" s="7">
        <f t="shared" si="36"/>
        <v>0</v>
      </c>
      <c r="T289" s="7">
        <f t="shared" si="36"/>
        <v>0</v>
      </c>
      <c r="U289" s="7">
        <f t="shared" si="36"/>
        <v>0</v>
      </c>
      <c r="V289" s="7">
        <f t="shared" si="36"/>
        <v>0</v>
      </c>
      <c r="X289" s="61">
        <f>X290</f>
        <v>19908.342</v>
      </c>
      <c r="Y289" s="76">
        <f t="shared" si="32"/>
        <v>62.21356875</v>
      </c>
      <c r="Z289" s="82"/>
      <c r="AA289" s="120"/>
    </row>
    <row r="290" spans="1:27" s="22" customFormat="1" ht="15.75" outlineLevel="6">
      <c r="A290" s="5" t="s">
        <v>118</v>
      </c>
      <c r="B290" s="6" t="s">
        <v>20</v>
      </c>
      <c r="C290" s="6" t="s">
        <v>292</v>
      </c>
      <c r="D290" s="6" t="s">
        <v>119</v>
      </c>
      <c r="E290" s="6"/>
      <c r="F290" s="62">
        <f>F291</f>
        <v>32000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62">
        <f>X291</f>
        <v>19908.342</v>
      </c>
      <c r="Y290" s="76">
        <f t="shared" si="32"/>
        <v>62.21356875</v>
      </c>
      <c r="Z290" s="82"/>
      <c r="AA290" s="120"/>
    </row>
    <row r="291" spans="1:27" s="22" customFormat="1" ht="47.25" outlineLevel="6">
      <c r="A291" s="40" t="s">
        <v>198</v>
      </c>
      <c r="B291" s="33" t="s">
        <v>20</v>
      </c>
      <c r="C291" s="33" t="s">
        <v>292</v>
      </c>
      <c r="D291" s="33" t="s">
        <v>85</v>
      </c>
      <c r="E291" s="33"/>
      <c r="F291" s="63">
        <v>32000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63">
        <v>19908.342</v>
      </c>
      <c r="Y291" s="76">
        <f t="shared" si="32"/>
        <v>62.21356875</v>
      </c>
      <c r="Z291" s="82"/>
      <c r="AA291" s="120"/>
    </row>
    <row r="292" spans="1:27" s="22" customFormat="1" ht="63" outlineLevel="6">
      <c r="A292" s="46" t="s">
        <v>157</v>
      </c>
      <c r="B292" s="18" t="s">
        <v>20</v>
      </c>
      <c r="C292" s="18" t="s">
        <v>293</v>
      </c>
      <c r="D292" s="18" t="s">
        <v>5</v>
      </c>
      <c r="E292" s="18"/>
      <c r="F292" s="61">
        <f>F293</f>
        <v>66037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61">
        <f>X293</f>
        <v>33708.05</v>
      </c>
      <c r="Y292" s="76">
        <f t="shared" si="32"/>
        <v>51.04418734951619</v>
      </c>
      <c r="Z292" s="82"/>
      <c r="AA292" s="120"/>
    </row>
    <row r="293" spans="1:27" s="22" customFormat="1" ht="15.75" outlineLevel="6">
      <c r="A293" s="5" t="s">
        <v>118</v>
      </c>
      <c r="B293" s="6" t="s">
        <v>20</v>
      </c>
      <c r="C293" s="6" t="s">
        <v>293</v>
      </c>
      <c r="D293" s="6" t="s">
        <v>119</v>
      </c>
      <c r="E293" s="6"/>
      <c r="F293" s="62">
        <f>F294</f>
        <v>66037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62">
        <f>X294</f>
        <v>33708.05</v>
      </c>
      <c r="Y293" s="76">
        <f t="shared" si="32"/>
        <v>51.04418734951619</v>
      </c>
      <c r="Z293" s="82"/>
      <c r="AA293" s="120"/>
    </row>
    <row r="294" spans="1:27" s="22" customFormat="1" ht="47.25" outlineLevel="6">
      <c r="A294" s="40" t="s">
        <v>198</v>
      </c>
      <c r="B294" s="33" t="s">
        <v>20</v>
      </c>
      <c r="C294" s="33" t="s">
        <v>293</v>
      </c>
      <c r="D294" s="33" t="s">
        <v>85</v>
      </c>
      <c r="E294" s="33"/>
      <c r="F294" s="63">
        <v>66037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63">
        <v>33708.05</v>
      </c>
      <c r="Y294" s="76">
        <f t="shared" si="32"/>
        <v>51.04418734951619</v>
      </c>
      <c r="Z294" s="82"/>
      <c r="AA294" s="120"/>
    </row>
    <row r="295" spans="1:27" s="22" customFormat="1" ht="31.5" outlineLevel="6">
      <c r="A295" s="51" t="s">
        <v>159</v>
      </c>
      <c r="B295" s="18" t="s">
        <v>20</v>
      </c>
      <c r="C295" s="18" t="s">
        <v>294</v>
      </c>
      <c r="D295" s="18" t="s">
        <v>5</v>
      </c>
      <c r="E295" s="18"/>
      <c r="F295" s="61">
        <f>F296</f>
        <v>494.882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61">
        <f>X296</f>
        <v>464.089</v>
      </c>
      <c r="Y295" s="76">
        <f t="shared" si="32"/>
        <v>93.77770862549052</v>
      </c>
      <c r="Z295" s="82"/>
      <c r="AA295" s="120"/>
    </row>
    <row r="296" spans="1:27" s="22" customFormat="1" ht="15.75" outlineLevel="6">
      <c r="A296" s="5" t="s">
        <v>118</v>
      </c>
      <c r="B296" s="6" t="s">
        <v>20</v>
      </c>
      <c r="C296" s="6" t="s">
        <v>294</v>
      </c>
      <c r="D296" s="6" t="s">
        <v>119</v>
      </c>
      <c r="E296" s="6"/>
      <c r="F296" s="62">
        <f>F297</f>
        <v>494.882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62">
        <f>X297</f>
        <v>464.089</v>
      </c>
      <c r="Y296" s="76">
        <f t="shared" si="32"/>
        <v>93.77770862549052</v>
      </c>
      <c r="Z296" s="82"/>
      <c r="AA296" s="120"/>
    </row>
    <row r="297" spans="1:27" s="22" customFormat="1" ht="15.75" outlineLevel="6">
      <c r="A297" s="43" t="s">
        <v>86</v>
      </c>
      <c r="B297" s="33" t="s">
        <v>20</v>
      </c>
      <c r="C297" s="33" t="s">
        <v>294</v>
      </c>
      <c r="D297" s="33" t="s">
        <v>87</v>
      </c>
      <c r="E297" s="33"/>
      <c r="F297" s="63">
        <v>494.882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63">
        <v>464.089</v>
      </c>
      <c r="Y297" s="76">
        <f t="shared" si="32"/>
        <v>93.77770862549052</v>
      </c>
      <c r="Z297" s="82"/>
      <c r="AA297" s="120"/>
    </row>
    <row r="298" spans="1:27" s="22" customFormat="1" ht="51" customHeight="1" outlineLevel="6">
      <c r="A298" s="51" t="s">
        <v>407</v>
      </c>
      <c r="B298" s="18" t="s">
        <v>20</v>
      </c>
      <c r="C298" s="18" t="s">
        <v>406</v>
      </c>
      <c r="D298" s="18" t="s">
        <v>5</v>
      </c>
      <c r="E298" s="18"/>
      <c r="F298" s="61">
        <f>F299</f>
        <v>286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61">
        <f>X299</f>
        <v>0</v>
      </c>
      <c r="Y298" s="76">
        <f t="shared" si="32"/>
        <v>0</v>
      </c>
      <c r="Z298" s="82"/>
      <c r="AA298" s="120"/>
    </row>
    <row r="299" spans="1:27" s="22" customFormat="1" ht="15.75" outlineLevel="6">
      <c r="A299" s="5" t="s">
        <v>118</v>
      </c>
      <c r="B299" s="6" t="s">
        <v>20</v>
      </c>
      <c r="C299" s="6" t="s">
        <v>406</v>
      </c>
      <c r="D299" s="6" t="s">
        <v>119</v>
      </c>
      <c r="E299" s="6"/>
      <c r="F299" s="62">
        <f>F300</f>
        <v>286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62">
        <f>X300</f>
        <v>0</v>
      </c>
      <c r="Y299" s="76">
        <f t="shared" si="32"/>
        <v>0</v>
      </c>
      <c r="Z299" s="82"/>
      <c r="AA299" s="120"/>
    </row>
    <row r="300" spans="1:27" s="22" customFormat="1" ht="15.75" outlineLevel="6">
      <c r="A300" s="43" t="s">
        <v>86</v>
      </c>
      <c r="B300" s="33" t="s">
        <v>20</v>
      </c>
      <c r="C300" s="33" t="s">
        <v>406</v>
      </c>
      <c r="D300" s="33" t="s">
        <v>87</v>
      </c>
      <c r="E300" s="33"/>
      <c r="F300" s="63">
        <v>286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63">
        <v>0</v>
      </c>
      <c r="Y300" s="76">
        <f t="shared" si="32"/>
        <v>0</v>
      </c>
      <c r="Z300" s="82"/>
      <c r="AA300" s="120"/>
    </row>
    <row r="301" spans="1:27" s="22" customFormat="1" ht="31.5" outlineLevel="6">
      <c r="A301" s="52" t="s">
        <v>224</v>
      </c>
      <c r="B301" s="9" t="s">
        <v>20</v>
      </c>
      <c r="C301" s="9" t="s">
        <v>295</v>
      </c>
      <c r="D301" s="9" t="s">
        <v>5</v>
      </c>
      <c r="E301" s="9"/>
      <c r="F301" s="60">
        <f>F302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60">
        <f>X302</f>
        <v>0</v>
      </c>
      <c r="Y301" s="76">
        <v>0</v>
      </c>
      <c r="Z301" s="82"/>
      <c r="AA301" s="120"/>
    </row>
    <row r="302" spans="1:27" s="22" customFormat="1" ht="31.5" outlineLevel="6">
      <c r="A302" s="51" t="s">
        <v>156</v>
      </c>
      <c r="B302" s="18" t="s">
        <v>20</v>
      </c>
      <c r="C302" s="18" t="s">
        <v>296</v>
      </c>
      <c r="D302" s="18" t="s">
        <v>5</v>
      </c>
      <c r="E302" s="18"/>
      <c r="F302" s="61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61">
        <f>X303</f>
        <v>0</v>
      </c>
      <c r="Y302" s="76">
        <v>0</v>
      </c>
      <c r="Z302" s="82"/>
      <c r="AA302" s="120"/>
    </row>
    <row r="303" spans="1:27" s="22" customFormat="1" ht="15.75" outlineLevel="6">
      <c r="A303" s="5" t="s">
        <v>118</v>
      </c>
      <c r="B303" s="6" t="s">
        <v>20</v>
      </c>
      <c r="C303" s="6" t="s">
        <v>296</v>
      </c>
      <c r="D303" s="6" t="s">
        <v>119</v>
      </c>
      <c r="E303" s="6"/>
      <c r="F303" s="62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62">
        <f>X304</f>
        <v>0</v>
      </c>
      <c r="Y303" s="76">
        <v>0</v>
      </c>
      <c r="Z303" s="82"/>
      <c r="AA303" s="120"/>
    </row>
    <row r="304" spans="1:27" s="22" customFormat="1" ht="15.75" outlineLevel="6">
      <c r="A304" s="43" t="s">
        <v>86</v>
      </c>
      <c r="B304" s="33" t="s">
        <v>20</v>
      </c>
      <c r="C304" s="33" t="s">
        <v>296</v>
      </c>
      <c r="D304" s="33" t="s">
        <v>87</v>
      </c>
      <c r="E304" s="33"/>
      <c r="F304" s="63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63">
        <v>0</v>
      </c>
      <c r="Y304" s="76">
        <v>0</v>
      </c>
      <c r="Z304" s="82"/>
      <c r="AA304" s="120"/>
    </row>
    <row r="305" spans="1:27" s="22" customFormat="1" ht="15.75" outlineLevel="6">
      <c r="A305" s="52" t="s">
        <v>365</v>
      </c>
      <c r="B305" s="9" t="s">
        <v>20</v>
      </c>
      <c r="C305" s="9" t="s">
        <v>367</v>
      </c>
      <c r="D305" s="9" t="s">
        <v>5</v>
      </c>
      <c r="E305" s="9"/>
      <c r="F305" s="60">
        <f>F306</f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60">
        <f>X306</f>
        <v>0</v>
      </c>
      <c r="Y305" s="76">
        <v>0</v>
      </c>
      <c r="Z305" s="82"/>
      <c r="AA305" s="120"/>
    </row>
    <row r="306" spans="1:27" s="22" customFormat="1" ht="15.75" outlineLevel="6">
      <c r="A306" s="51" t="s">
        <v>366</v>
      </c>
      <c r="B306" s="18" t="s">
        <v>20</v>
      </c>
      <c r="C306" s="18" t="s">
        <v>376</v>
      </c>
      <c r="D306" s="18" t="s">
        <v>5</v>
      </c>
      <c r="E306" s="18"/>
      <c r="F306" s="61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61">
        <f>X307</f>
        <v>0</v>
      </c>
      <c r="Y306" s="76">
        <v>0</v>
      </c>
      <c r="Z306" s="82"/>
      <c r="AA306" s="120"/>
    </row>
    <row r="307" spans="1:27" s="22" customFormat="1" ht="15.75" outlineLevel="6">
      <c r="A307" s="5" t="s">
        <v>118</v>
      </c>
      <c r="B307" s="6" t="s">
        <v>20</v>
      </c>
      <c r="C307" s="6" t="s">
        <v>376</v>
      </c>
      <c r="D307" s="6" t="s">
        <v>119</v>
      </c>
      <c r="E307" s="6"/>
      <c r="F307" s="62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62">
        <f>X308</f>
        <v>0</v>
      </c>
      <c r="Y307" s="76">
        <v>0</v>
      </c>
      <c r="Z307" s="82"/>
      <c r="AA307" s="120"/>
    </row>
    <row r="308" spans="1:27" s="22" customFormat="1" ht="15.75" outlineLevel="6">
      <c r="A308" s="43" t="s">
        <v>86</v>
      </c>
      <c r="B308" s="33" t="s">
        <v>20</v>
      </c>
      <c r="C308" s="33" t="s">
        <v>376</v>
      </c>
      <c r="D308" s="33" t="s">
        <v>87</v>
      </c>
      <c r="E308" s="33"/>
      <c r="F308" s="63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63">
        <v>0</v>
      </c>
      <c r="Y308" s="76">
        <v>0</v>
      </c>
      <c r="Z308" s="82"/>
      <c r="AA308" s="120"/>
    </row>
    <row r="309" spans="1:27" s="22" customFormat="1" ht="15.75" outlineLevel="6">
      <c r="A309" s="53" t="s">
        <v>43</v>
      </c>
      <c r="B309" s="28" t="s">
        <v>21</v>
      </c>
      <c r="C309" s="28" t="s">
        <v>249</v>
      </c>
      <c r="D309" s="28" t="s">
        <v>5</v>
      </c>
      <c r="E309" s="28"/>
      <c r="F309" s="66">
        <f>F310+F314+F340</f>
        <v>303567.7005</v>
      </c>
      <c r="G309" s="10" t="e">
        <f>G315+#REF!+G354+#REF!+#REF!+#REF!+#REF!</f>
        <v>#REF!</v>
      </c>
      <c r="H309" s="10" t="e">
        <f>H315+#REF!+H354+#REF!+#REF!+#REF!+#REF!</f>
        <v>#REF!</v>
      </c>
      <c r="I309" s="10" t="e">
        <f>I315+#REF!+I354+#REF!+#REF!+#REF!+#REF!</f>
        <v>#REF!</v>
      </c>
      <c r="J309" s="10" t="e">
        <f>J315+#REF!+J354+#REF!+#REF!+#REF!+#REF!</f>
        <v>#REF!</v>
      </c>
      <c r="K309" s="10" t="e">
        <f>K315+#REF!+K354+#REF!+#REF!+#REF!+#REF!</f>
        <v>#REF!</v>
      </c>
      <c r="L309" s="10" t="e">
        <f>L315+#REF!+L354+#REF!+#REF!+#REF!+#REF!</f>
        <v>#REF!</v>
      </c>
      <c r="M309" s="10" t="e">
        <f>M315+#REF!+M354+#REF!+#REF!+#REF!+#REF!</f>
        <v>#REF!</v>
      </c>
      <c r="N309" s="10" t="e">
        <f>N315+#REF!+N354+#REF!+#REF!+#REF!+#REF!</f>
        <v>#REF!</v>
      </c>
      <c r="O309" s="10" t="e">
        <f>O315+#REF!+O354+#REF!+#REF!+#REF!+#REF!</f>
        <v>#REF!</v>
      </c>
      <c r="P309" s="10" t="e">
        <f>P315+#REF!+P354+#REF!+#REF!+#REF!+#REF!</f>
        <v>#REF!</v>
      </c>
      <c r="Q309" s="10" t="e">
        <f>Q315+#REF!+Q354+#REF!+#REF!+#REF!+#REF!</f>
        <v>#REF!</v>
      </c>
      <c r="R309" s="10" t="e">
        <f>R315+#REF!+R354+#REF!+#REF!+#REF!+#REF!</f>
        <v>#REF!</v>
      </c>
      <c r="S309" s="10" t="e">
        <f>S315+#REF!+S354+#REF!+#REF!+#REF!+#REF!</f>
        <v>#REF!</v>
      </c>
      <c r="T309" s="10" t="e">
        <f>T315+#REF!+T354+#REF!+#REF!+#REF!+#REF!</f>
        <v>#REF!</v>
      </c>
      <c r="U309" s="10" t="e">
        <f>U315+#REF!+U354+#REF!+#REF!+#REF!+#REF!</f>
        <v>#REF!</v>
      </c>
      <c r="V309" s="10" t="e">
        <f>V315+#REF!+V354+#REF!+#REF!+#REF!+#REF!</f>
        <v>#REF!</v>
      </c>
      <c r="X309" s="66">
        <f>X310+X314+X340</f>
        <v>186845.40899999999</v>
      </c>
      <c r="Y309" s="76">
        <f t="shared" si="32"/>
        <v>61.54983178126356</v>
      </c>
      <c r="Z309" s="82"/>
      <c r="AA309" s="120"/>
    </row>
    <row r="310" spans="1:27" s="22" customFormat="1" ht="31.5" outlineLevel="6">
      <c r="A310" s="20" t="s">
        <v>133</v>
      </c>
      <c r="B310" s="9" t="s">
        <v>21</v>
      </c>
      <c r="C310" s="9" t="s">
        <v>250</v>
      </c>
      <c r="D310" s="9" t="s">
        <v>5</v>
      </c>
      <c r="E310" s="9"/>
      <c r="F310" s="60">
        <f>F311</f>
        <v>376.6005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X310" s="60">
        <f>X311</f>
        <v>376.601</v>
      </c>
      <c r="Y310" s="76">
        <f t="shared" si="32"/>
        <v>100.00013276668511</v>
      </c>
      <c r="Z310" s="82"/>
      <c r="AA310" s="120"/>
    </row>
    <row r="311" spans="1:27" s="22" customFormat="1" ht="31.5" outlineLevel="6">
      <c r="A311" s="20" t="s">
        <v>135</v>
      </c>
      <c r="B311" s="9" t="s">
        <v>21</v>
      </c>
      <c r="C311" s="9" t="s">
        <v>251</v>
      </c>
      <c r="D311" s="9" t="s">
        <v>5</v>
      </c>
      <c r="E311" s="9"/>
      <c r="F311" s="60">
        <f>F312</f>
        <v>376.6005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X311" s="60">
        <f>X312</f>
        <v>376.601</v>
      </c>
      <c r="Y311" s="76">
        <f t="shared" si="32"/>
        <v>100.00013276668511</v>
      </c>
      <c r="Z311" s="82"/>
      <c r="AA311" s="120"/>
    </row>
    <row r="312" spans="1:27" s="22" customFormat="1" ht="18.75" customHeight="1" outlineLevel="6">
      <c r="A312" s="35" t="s">
        <v>137</v>
      </c>
      <c r="B312" s="18" t="s">
        <v>21</v>
      </c>
      <c r="C312" s="18" t="s">
        <v>255</v>
      </c>
      <c r="D312" s="18" t="s">
        <v>5</v>
      </c>
      <c r="E312" s="18"/>
      <c r="F312" s="61">
        <f>F313</f>
        <v>376.6005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X312" s="61">
        <f>X313</f>
        <v>376.601</v>
      </c>
      <c r="Y312" s="76">
        <f t="shared" si="32"/>
        <v>100.00013276668511</v>
      </c>
      <c r="Z312" s="82"/>
      <c r="AA312" s="120"/>
    </row>
    <row r="313" spans="1:27" s="22" customFormat="1" ht="47.25" outlineLevel="6">
      <c r="A313" s="68" t="s">
        <v>198</v>
      </c>
      <c r="B313" s="67" t="s">
        <v>21</v>
      </c>
      <c r="C313" s="67" t="s">
        <v>255</v>
      </c>
      <c r="D313" s="67" t="s">
        <v>85</v>
      </c>
      <c r="E313" s="67"/>
      <c r="F313" s="69">
        <v>376.6005</v>
      </c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2"/>
      <c r="X313" s="69">
        <v>376.601</v>
      </c>
      <c r="Y313" s="76">
        <f t="shared" si="32"/>
        <v>100.00013276668511</v>
      </c>
      <c r="Z313" s="82"/>
      <c r="AA313" s="120"/>
    </row>
    <row r="314" spans="1:27" s="22" customFormat="1" ht="15.75" outlineLevel="6">
      <c r="A314" s="50" t="s">
        <v>223</v>
      </c>
      <c r="B314" s="9" t="s">
        <v>21</v>
      </c>
      <c r="C314" s="9" t="s">
        <v>290</v>
      </c>
      <c r="D314" s="9" t="s">
        <v>5</v>
      </c>
      <c r="E314" s="9"/>
      <c r="F314" s="60">
        <f>F315</f>
        <v>303191.1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X314" s="60">
        <f>X315</f>
        <v>186468.808</v>
      </c>
      <c r="Y314" s="76">
        <f t="shared" si="32"/>
        <v>61.502071795643076</v>
      </c>
      <c r="Z314" s="82"/>
      <c r="AA314" s="120"/>
    </row>
    <row r="315" spans="1:27" s="22" customFormat="1" ht="15.75" outlineLevel="6">
      <c r="A315" s="93" t="s">
        <v>158</v>
      </c>
      <c r="B315" s="9" t="s">
        <v>21</v>
      </c>
      <c r="C315" s="9" t="s">
        <v>297</v>
      </c>
      <c r="D315" s="9" t="s">
        <v>5</v>
      </c>
      <c r="E315" s="9"/>
      <c r="F315" s="110">
        <f>F316+F319+F322+F325+F328+F331+F334+F337</f>
        <v>303191.1</v>
      </c>
      <c r="G315" s="60" t="e">
        <f>#REF!</f>
        <v>#REF!</v>
      </c>
      <c r="H315" s="60" t="e">
        <f>#REF!</f>
        <v>#REF!</v>
      </c>
      <c r="I315" s="60" t="e">
        <f>#REF!</f>
        <v>#REF!</v>
      </c>
      <c r="J315" s="60" t="e">
        <f>#REF!</f>
        <v>#REF!</v>
      </c>
      <c r="K315" s="60" t="e">
        <f>#REF!</f>
        <v>#REF!</v>
      </c>
      <c r="L315" s="60" t="e">
        <f>#REF!</f>
        <v>#REF!</v>
      </c>
      <c r="M315" s="60" t="e">
        <f>#REF!</f>
        <v>#REF!</v>
      </c>
      <c r="N315" s="60" t="e">
        <f>#REF!</f>
        <v>#REF!</v>
      </c>
      <c r="O315" s="60" t="e">
        <f>#REF!</f>
        <v>#REF!</v>
      </c>
      <c r="P315" s="60" t="e">
        <f>#REF!</f>
        <v>#REF!</v>
      </c>
      <c r="Q315" s="60" t="e">
        <f>#REF!</f>
        <v>#REF!</v>
      </c>
      <c r="R315" s="60" t="e">
        <f>#REF!</f>
        <v>#REF!</v>
      </c>
      <c r="S315" s="60" t="e">
        <f>#REF!</f>
        <v>#REF!</v>
      </c>
      <c r="T315" s="60" t="e">
        <f>#REF!</f>
        <v>#REF!</v>
      </c>
      <c r="U315" s="60" t="e">
        <f>#REF!</f>
        <v>#REF!</v>
      </c>
      <c r="V315" s="60" t="e">
        <f>#REF!</f>
        <v>#REF!</v>
      </c>
      <c r="W315" s="94"/>
      <c r="X315" s="110">
        <f>X316+X319+X322+X325+X328+X331+X334+X337</f>
        <v>186468.808</v>
      </c>
      <c r="Y315" s="76">
        <f t="shared" si="32"/>
        <v>61.502071795643076</v>
      </c>
      <c r="Z315" s="82"/>
      <c r="AA315" s="120"/>
    </row>
    <row r="316" spans="1:27" s="22" customFormat="1" ht="31.5" outlineLevel="6">
      <c r="A316" s="35" t="s">
        <v>155</v>
      </c>
      <c r="B316" s="18" t="s">
        <v>21</v>
      </c>
      <c r="C316" s="18" t="s">
        <v>298</v>
      </c>
      <c r="D316" s="18" t="s">
        <v>5</v>
      </c>
      <c r="E316" s="18"/>
      <c r="F316" s="111">
        <f>F317</f>
        <v>62661.1</v>
      </c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94"/>
      <c r="X316" s="111">
        <f>X317</f>
        <v>41722.827</v>
      </c>
      <c r="Y316" s="76">
        <f t="shared" si="32"/>
        <v>66.58489397728415</v>
      </c>
      <c r="Z316" s="82"/>
      <c r="AA316" s="120"/>
    </row>
    <row r="317" spans="1:27" s="22" customFormat="1" ht="15.75" outlineLevel="6">
      <c r="A317" s="5" t="s">
        <v>118</v>
      </c>
      <c r="B317" s="6" t="s">
        <v>21</v>
      </c>
      <c r="C317" s="6" t="s">
        <v>298</v>
      </c>
      <c r="D317" s="6" t="s">
        <v>119</v>
      </c>
      <c r="E317" s="6"/>
      <c r="F317" s="112">
        <f>F318</f>
        <v>62661.1</v>
      </c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94"/>
      <c r="X317" s="112">
        <f>X318</f>
        <v>41722.827</v>
      </c>
      <c r="Y317" s="76">
        <f t="shared" si="32"/>
        <v>66.58489397728415</v>
      </c>
      <c r="Z317" s="82"/>
      <c r="AA317" s="120"/>
    </row>
    <row r="318" spans="1:27" s="22" customFormat="1" ht="47.25" outlineLevel="6">
      <c r="A318" s="40" t="s">
        <v>198</v>
      </c>
      <c r="B318" s="33" t="s">
        <v>21</v>
      </c>
      <c r="C318" s="33" t="s">
        <v>298</v>
      </c>
      <c r="D318" s="33" t="s">
        <v>85</v>
      </c>
      <c r="E318" s="33"/>
      <c r="F318" s="113">
        <v>62661.1</v>
      </c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94"/>
      <c r="X318" s="113">
        <v>41722.827</v>
      </c>
      <c r="Y318" s="76">
        <f t="shared" si="32"/>
        <v>66.58489397728415</v>
      </c>
      <c r="Z318" s="82"/>
      <c r="AA318" s="120"/>
    </row>
    <row r="319" spans="1:27" s="22" customFormat="1" ht="31.5" outlineLevel="6">
      <c r="A319" s="51" t="s">
        <v>195</v>
      </c>
      <c r="B319" s="18" t="s">
        <v>21</v>
      </c>
      <c r="C319" s="18" t="s">
        <v>340</v>
      </c>
      <c r="D319" s="18" t="s">
        <v>5</v>
      </c>
      <c r="E319" s="18"/>
      <c r="F319" s="111">
        <f>F320</f>
        <v>340</v>
      </c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94"/>
      <c r="X319" s="111">
        <f>X320</f>
        <v>140</v>
      </c>
      <c r="Y319" s="76">
        <f t="shared" si="32"/>
        <v>41.17647058823529</v>
      </c>
      <c r="Z319" s="82"/>
      <c r="AA319" s="120"/>
    </row>
    <row r="320" spans="1:27" s="22" customFormat="1" ht="15.75" outlineLevel="6">
      <c r="A320" s="5" t="s">
        <v>118</v>
      </c>
      <c r="B320" s="6" t="s">
        <v>21</v>
      </c>
      <c r="C320" s="6" t="s">
        <v>340</v>
      </c>
      <c r="D320" s="6" t="s">
        <v>119</v>
      </c>
      <c r="E320" s="6"/>
      <c r="F320" s="112">
        <f>F321</f>
        <v>340</v>
      </c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94"/>
      <c r="X320" s="112">
        <f>X321</f>
        <v>140</v>
      </c>
      <c r="Y320" s="76">
        <f t="shared" si="32"/>
        <v>41.17647058823529</v>
      </c>
      <c r="Z320" s="82"/>
      <c r="AA320" s="120"/>
    </row>
    <row r="321" spans="1:27" s="22" customFormat="1" ht="15.75" outlineLevel="6">
      <c r="A321" s="43" t="s">
        <v>86</v>
      </c>
      <c r="B321" s="33" t="s">
        <v>21</v>
      </c>
      <c r="C321" s="33" t="s">
        <v>340</v>
      </c>
      <c r="D321" s="33" t="s">
        <v>87</v>
      </c>
      <c r="E321" s="33"/>
      <c r="F321" s="113">
        <v>340</v>
      </c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94"/>
      <c r="X321" s="113">
        <v>140</v>
      </c>
      <c r="Y321" s="76">
        <f t="shared" si="32"/>
        <v>41.17647058823529</v>
      </c>
      <c r="Z321" s="82"/>
      <c r="AA321" s="120"/>
    </row>
    <row r="322" spans="1:27" s="22" customFormat="1" ht="15.75" outlineLevel="6">
      <c r="A322" s="51" t="s">
        <v>240</v>
      </c>
      <c r="B322" s="18" t="s">
        <v>21</v>
      </c>
      <c r="C322" s="18" t="s">
        <v>299</v>
      </c>
      <c r="D322" s="18" t="s">
        <v>5</v>
      </c>
      <c r="E322" s="18"/>
      <c r="F322" s="61">
        <f>F323</f>
        <v>0</v>
      </c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94"/>
      <c r="X322" s="61">
        <f>X323</f>
        <v>0</v>
      </c>
      <c r="Y322" s="76">
        <v>0</v>
      </c>
      <c r="Z322" s="82"/>
      <c r="AA322" s="120"/>
    </row>
    <row r="323" spans="1:27" s="22" customFormat="1" ht="15.75" outlineLevel="6">
      <c r="A323" s="5" t="s">
        <v>118</v>
      </c>
      <c r="B323" s="6" t="s">
        <v>21</v>
      </c>
      <c r="C323" s="6" t="s">
        <v>299</v>
      </c>
      <c r="D323" s="6" t="s">
        <v>119</v>
      </c>
      <c r="E323" s="6"/>
      <c r="F323" s="62">
        <f>F324</f>
        <v>0</v>
      </c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94"/>
      <c r="X323" s="62">
        <f>X324</f>
        <v>0</v>
      </c>
      <c r="Y323" s="76">
        <v>0</v>
      </c>
      <c r="Z323" s="82"/>
      <c r="AA323" s="120"/>
    </row>
    <row r="324" spans="1:27" s="22" customFormat="1" ht="15.75" outlineLevel="6">
      <c r="A324" s="43" t="s">
        <v>86</v>
      </c>
      <c r="B324" s="33" t="s">
        <v>21</v>
      </c>
      <c r="C324" s="33" t="s">
        <v>299</v>
      </c>
      <c r="D324" s="33" t="s">
        <v>87</v>
      </c>
      <c r="E324" s="33"/>
      <c r="F324" s="63">
        <v>0</v>
      </c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94"/>
      <c r="X324" s="63">
        <v>0</v>
      </c>
      <c r="Y324" s="76">
        <v>0</v>
      </c>
      <c r="Z324" s="82"/>
      <c r="AA324" s="120"/>
    </row>
    <row r="325" spans="1:27" s="22" customFormat="1" ht="31.5" outlineLevel="6">
      <c r="A325" s="41" t="s">
        <v>160</v>
      </c>
      <c r="B325" s="18" t="s">
        <v>21</v>
      </c>
      <c r="C325" s="18" t="s">
        <v>300</v>
      </c>
      <c r="D325" s="18" t="s">
        <v>5</v>
      </c>
      <c r="E325" s="18"/>
      <c r="F325" s="111">
        <f>F326</f>
        <v>5575</v>
      </c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94"/>
      <c r="X325" s="111">
        <f>X326</f>
        <v>2805.981</v>
      </c>
      <c r="Y325" s="76">
        <f t="shared" si="32"/>
        <v>50.33149775784754</v>
      </c>
      <c r="Z325" s="82"/>
      <c r="AA325" s="120"/>
    </row>
    <row r="326" spans="1:27" s="22" customFormat="1" ht="15.75" outlineLevel="6">
      <c r="A326" s="5" t="s">
        <v>118</v>
      </c>
      <c r="B326" s="6" t="s">
        <v>21</v>
      </c>
      <c r="C326" s="6" t="s">
        <v>300</v>
      </c>
      <c r="D326" s="6" t="s">
        <v>119</v>
      </c>
      <c r="E326" s="6"/>
      <c r="F326" s="112">
        <f>F327</f>
        <v>5575</v>
      </c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94"/>
      <c r="X326" s="112">
        <f>X327</f>
        <v>2805.981</v>
      </c>
      <c r="Y326" s="76">
        <f t="shared" si="32"/>
        <v>50.33149775784754</v>
      </c>
      <c r="Z326" s="82"/>
      <c r="AA326" s="120"/>
    </row>
    <row r="327" spans="1:27" s="22" customFormat="1" ht="47.25" outlineLevel="6">
      <c r="A327" s="40" t="s">
        <v>198</v>
      </c>
      <c r="B327" s="33" t="s">
        <v>21</v>
      </c>
      <c r="C327" s="33" t="s">
        <v>300</v>
      </c>
      <c r="D327" s="33" t="s">
        <v>85</v>
      </c>
      <c r="E327" s="33"/>
      <c r="F327" s="113">
        <v>5575</v>
      </c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94"/>
      <c r="X327" s="113">
        <v>2805.981</v>
      </c>
      <c r="Y327" s="76">
        <f t="shared" si="32"/>
        <v>50.33149775784754</v>
      </c>
      <c r="Z327" s="82"/>
      <c r="AA327" s="120"/>
    </row>
    <row r="328" spans="1:27" s="22" customFormat="1" ht="51" customHeight="1" outlineLevel="6">
      <c r="A328" s="42" t="s">
        <v>161</v>
      </c>
      <c r="B328" s="18" t="s">
        <v>21</v>
      </c>
      <c r="C328" s="18" t="s">
        <v>301</v>
      </c>
      <c r="D328" s="18" t="s">
        <v>5</v>
      </c>
      <c r="E328" s="18"/>
      <c r="F328" s="111">
        <f>F329</f>
        <v>234151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114"/>
      <c r="X328" s="111">
        <f>X329</f>
        <v>141800</v>
      </c>
      <c r="Y328" s="76">
        <f t="shared" si="32"/>
        <v>60.55921179068208</v>
      </c>
      <c r="Z328" s="82"/>
      <c r="AA328" s="120"/>
    </row>
    <row r="329" spans="1:27" s="22" customFormat="1" ht="15.75" outlineLevel="6">
      <c r="A329" s="5" t="s">
        <v>118</v>
      </c>
      <c r="B329" s="6" t="s">
        <v>21</v>
      </c>
      <c r="C329" s="6" t="s">
        <v>301</v>
      </c>
      <c r="D329" s="6" t="s">
        <v>119</v>
      </c>
      <c r="E329" s="6"/>
      <c r="F329" s="112">
        <f>F330</f>
        <v>234151</v>
      </c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94"/>
      <c r="X329" s="112">
        <f>X330</f>
        <v>141800</v>
      </c>
      <c r="Y329" s="76">
        <f t="shared" si="32"/>
        <v>60.55921179068208</v>
      </c>
      <c r="Z329" s="82"/>
      <c r="AA329" s="120"/>
    </row>
    <row r="330" spans="1:27" s="22" customFormat="1" ht="47.25" outlineLevel="6">
      <c r="A330" s="40" t="s">
        <v>198</v>
      </c>
      <c r="B330" s="33" t="s">
        <v>21</v>
      </c>
      <c r="C330" s="33" t="s">
        <v>301</v>
      </c>
      <c r="D330" s="33" t="s">
        <v>85</v>
      </c>
      <c r="E330" s="33"/>
      <c r="F330" s="113">
        <v>234151</v>
      </c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94"/>
      <c r="X330" s="113">
        <v>141800</v>
      </c>
      <c r="Y330" s="76">
        <f t="shared" si="32"/>
        <v>60.55921179068208</v>
      </c>
      <c r="Z330" s="82"/>
      <c r="AA330" s="120"/>
    </row>
    <row r="331" spans="1:27" s="22" customFormat="1" ht="15.75" outlineLevel="6">
      <c r="A331" s="46" t="s">
        <v>378</v>
      </c>
      <c r="B331" s="18" t="s">
        <v>21</v>
      </c>
      <c r="C331" s="18" t="s">
        <v>377</v>
      </c>
      <c r="D331" s="18" t="s">
        <v>5</v>
      </c>
      <c r="E331" s="18"/>
      <c r="F331" s="111">
        <f>F332</f>
        <v>0</v>
      </c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94"/>
      <c r="X331" s="111">
        <f>X332</f>
        <v>0</v>
      </c>
      <c r="Y331" s="76">
        <v>0</v>
      </c>
      <c r="Z331" s="82"/>
      <c r="AA331" s="120"/>
    </row>
    <row r="332" spans="1:27" s="22" customFormat="1" ht="15.75" outlineLevel="6">
      <c r="A332" s="5" t="s">
        <v>118</v>
      </c>
      <c r="B332" s="6" t="s">
        <v>21</v>
      </c>
      <c r="C332" s="6" t="s">
        <v>377</v>
      </c>
      <c r="D332" s="6" t="s">
        <v>119</v>
      </c>
      <c r="E332" s="6"/>
      <c r="F332" s="112">
        <f>F333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94"/>
      <c r="X332" s="112">
        <f>X333</f>
        <v>0</v>
      </c>
      <c r="Y332" s="76">
        <v>0</v>
      </c>
      <c r="Z332" s="82"/>
      <c r="AA332" s="120"/>
    </row>
    <row r="333" spans="1:27" s="22" customFormat="1" ht="15.75" outlineLevel="6">
      <c r="A333" s="43" t="s">
        <v>86</v>
      </c>
      <c r="B333" s="33" t="s">
        <v>21</v>
      </c>
      <c r="C333" s="33" t="s">
        <v>377</v>
      </c>
      <c r="D333" s="33" t="s">
        <v>87</v>
      </c>
      <c r="E333" s="33"/>
      <c r="F333" s="113">
        <v>0</v>
      </c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94"/>
      <c r="X333" s="113">
        <v>0</v>
      </c>
      <c r="Y333" s="76">
        <v>0</v>
      </c>
      <c r="Z333" s="82"/>
      <c r="AA333" s="120"/>
    </row>
    <row r="334" spans="1:27" s="22" customFormat="1" ht="17.25" customHeight="1" outlineLevel="6">
      <c r="A334" s="46" t="s">
        <v>380</v>
      </c>
      <c r="B334" s="18" t="s">
        <v>21</v>
      </c>
      <c r="C334" s="18" t="s">
        <v>379</v>
      </c>
      <c r="D334" s="18" t="s">
        <v>5</v>
      </c>
      <c r="E334" s="18"/>
      <c r="F334" s="111">
        <f>F335</f>
        <v>0</v>
      </c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94"/>
      <c r="X334" s="111">
        <f>X335</f>
        <v>0</v>
      </c>
      <c r="Y334" s="76">
        <v>0</v>
      </c>
      <c r="Z334" s="82"/>
      <c r="AA334" s="120"/>
    </row>
    <row r="335" spans="1:27" s="22" customFormat="1" ht="15.75" outlineLevel="6">
      <c r="A335" s="5" t="s">
        <v>118</v>
      </c>
      <c r="B335" s="6" t="s">
        <v>21</v>
      </c>
      <c r="C335" s="6" t="s">
        <v>379</v>
      </c>
      <c r="D335" s="6" t="s">
        <v>119</v>
      </c>
      <c r="E335" s="6"/>
      <c r="F335" s="112">
        <f>F336</f>
        <v>0</v>
      </c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94"/>
      <c r="X335" s="112">
        <f>X336</f>
        <v>0</v>
      </c>
      <c r="Y335" s="76">
        <v>0</v>
      </c>
      <c r="Z335" s="82"/>
      <c r="AA335" s="120"/>
    </row>
    <row r="336" spans="1:27" s="22" customFormat="1" ht="15.75" outlineLevel="6">
      <c r="A336" s="43" t="s">
        <v>86</v>
      </c>
      <c r="B336" s="33" t="s">
        <v>21</v>
      </c>
      <c r="C336" s="33" t="s">
        <v>379</v>
      </c>
      <c r="D336" s="33" t="s">
        <v>87</v>
      </c>
      <c r="E336" s="33"/>
      <c r="F336" s="113">
        <v>0</v>
      </c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94"/>
      <c r="X336" s="113">
        <v>0</v>
      </c>
      <c r="Y336" s="76">
        <v>0</v>
      </c>
      <c r="Z336" s="82"/>
      <c r="AA336" s="120"/>
    </row>
    <row r="337" spans="1:27" s="22" customFormat="1" ht="47.25" customHeight="1" outlineLevel="6">
      <c r="A337" s="46" t="s">
        <v>409</v>
      </c>
      <c r="B337" s="18" t="s">
        <v>21</v>
      </c>
      <c r="C337" s="18" t="s">
        <v>408</v>
      </c>
      <c r="D337" s="18" t="s">
        <v>5</v>
      </c>
      <c r="E337" s="18"/>
      <c r="F337" s="111">
        <f>F338</f>
        <v>464</v>
      </c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94"/>
      <c r="X337" s="111">
        <f>X338</f>
        <v>0</v>
      </c>
      <c r="Y337" s="76">
        <f aca="true" t="shared" si="37" ref="Y337:Y394">X337/F337*100</f>
        <v>0</v>
      </c>
      <c r="Z337" s="82"/>
      <c r="AA337" s="120"/>
    </row>
    <row r="338" spans="1:27" s="22" customFormat="1" ht="15.75" outlineLevel="6">
      <c r="A338" s="5" t="s">
        <v>118</v>
      </c>
      <c r="B338" s="6" t="s">
        <v>21</v>
      </c>
      <c r="C338" s="6" t="s">
        <v>408</v>
      </c>
      <c r="D338" s="6" t="s">
        <v>119</v>
      </c>
      <c r="E338" s="6"/>
      <c r="F338" s="112">
        <f>F339</f>
        <v>464</v>
      </c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94"/>
      <c r="X338" s="112">
        <f>X339</f>
        <v>0</v>
      </c>
      <c r="Y338" s="76">
        <f t="shared" si="37"/>
        <v>0</v>
      </c>
      <c r="Z338" s="82"/>
      <c r="AA338" s="120"/>
    </row>
    <row r="339" spans="1:27" s="22" customFormat="1" ht="15.75" outlineLevel="6">
      <c r="A339" s="43" t="s">
        <v>86</v>
      </c>
      <c r="B339" s="33" t="s">
        <v>21</v>
      </c>
      <c r="C339" s="33" t="s">
        <v>408</v>
      </c>
      <c r="D339" s="33" t="s">
        <v>87</v>
      </c>
      <c r="E339" s="33"/>
      <c r="F339" s="113">
        <v>464</v>
      </c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94"/>
      <c r="X339" s="113">
        <v>0</v>
      </c>
      <c r="Y339" s="76">
        <f t="shared" si="37"/>
        <v>0</v>
      </c>
      <c r="Z339" s="82"/>
      <c r="AA339" s="120"/>
    </row>
    <row r="340" spans="1:27" s="22" customFormat="1" ht="31.5" outlineLevel="6">
      <c r="A340" s="50" t="s">
        <v>358</v>
      </c>
      <c r="B340" s="9" t="s">
        <v>21</v>
      </c>
      <c r="C340" s="9" t="s">
        <v>359</v>
      </c>
      <c r="D340" s="9" t="s">
        <v>5</v>
      </c>
      <c r="E340" s="9"/>
      <c r="F340" s="60">
        <f>F341</f>
        <v>0</v>
      </c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94"/>
      <c r="X340" s="60">
        <f>X341</f>
        <v>0</v>
      </c>
      <c r="Y340" s="76">
        <v>0</v>
      </c>
      <c r="Z340" s="82"/>
      <c r="AA340" s="120"/>
    </row>
    <row r="341" spans="1:27" s="22" customFormat="1" ht="18.75" outlineLevel="6">
      <c r="A341" s="5" t="s">
        <v>118</v>
      </c>
      <c r="B341" s="6" t="s">
        <v>21</v>
      </c>
      <c r="C341" s="6" t="s">
        <v>361</v>
      </c>
      <c r="D341" s="6" t="s">
        <v>119</v>
      </c>
      <c r="E341" s="54"/>
      <c r="F341" s="62">
        <f>F342</f>
        <v>0</v>
      </c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94"/>
      <c r="X341" s="62">
        <f>X342</f>
        <v>0</v>
      </c>
      <c r="Y341" s="76">
        <v>0</v>
      </c>
      <c r="Z341" s="82"/>
      <c r="AA341" s="120"/>
    </row>
    <row r="342" spans="1:27" s="22" customFormat="1" ht="18.75" outlineLevel="6">
      <c r="A342" s="43" t="s">
        <v>86</v>
      </c>
      <c r="B342" s="33" t="s">
        <v>21</v>
      </c>
      <c r="C342" s="33" t="s">
        <v>361</v>
      </c>
      <c r="D342" s="33" t="s">
        <v>87</v>
      </c>
      <c r="E342" s="55"/>
      <c r="F342" s="63">
        <v>0</v>
      </c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94"/>
      <c r="X342" s="63">
        <v>0</v>
      </c>
      <c r="Y342" s="76">
        <v>0</v>
      </c>
      <c r="Z342" s="82"/>
      <c r="AA342" s="120"/>
    </row>
    <row r="343" spans="1:27" s="22" customFormat="1" ht="15.75" outlineLevel="6">
      <c r="A343" s="53" t="s">
        <v>383</v>
      </c>
      <c r="B343" s="28" t="s">
        <v>384</v>
      </c>
      <c r="C343" s="28" t="s">
        <v>249</v>
      </c>
      <c r="D343" s="28" t="s">
        <v>5</v>
      </c>
      <c r="E343" s="28"/>
      <c r="F343" s="66">
        <f>F344+F348+F354</f>
        <v>32645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66">
        <f>X344+X348+X354</f>
        <v>18977.455</v>
      </c>
      <c r="Y343" s="76">
        <f t="shared" si="37"/>
        <v>58.13280747434524</v>
      </c>
      <c r="Z343" s="82"/>
      <c r="AA343" s="120"/>
    </row>
    <row r="344" spans="1:27" s="22" customFormat="1" ht="31.5" outlineLevel="6">
      <c r="A344" s="20" t="s">
        <v>133</v>
      </c>
      <c r="B344" s="9" t="s">
        <v>384</v>
      </c>
      <c r="C344" s="9" t="s">
        <v>250</v>
      </c>
      <c r="D344" s="9" t="s">
        <v>5</v>
      </c>
      <c r="E344" s="9"/>
      <c r="F344" s="60">
        <f>F345</f>
        <v>0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X344" s="60">
        <f>X345</f>
        <v>0</v>
      </c>
      <c r="Y344" s="76">
        <v>0</v>
      </c>
      <c r="Z344" s="82"/>
      <c r="AA344" s="120"/>
    </row>
    <row r="345" spans="1:27" s="22" customFormat="1" ht="31.5" outlineLevel="6">
      <c r="A345" s="20" t="s">
        <v>135</v>
      </c>
      <c r="B345" s="9" t="s">
        <v>384</v>
      </c>
      <c r="C345" s="9" t="s">
        <v>251</v>
      </c>
      <c r="D345" s="9" t="s">
        <v>5</v>
      </c>
      <c r="E345" s="9"/>
      <c r="F345" s="60">
        <f>F346</f>
        <v>0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X345" s="60">
        <f>X346</f>
        <v>0</v>
      </c>
      <c r="Y345" s="76">
        <v>0</v>
      </c>
      <c r="Z345" s="82"/>
      <c r="AA345" s="120"/>
    </row>
    <row r="346" spans="1:27" s="22" customFormat="1" ht="18.75" customHeight="1" outlineLevel="6">
      <c r="A346" s="35" t="s">
        <v>382</v>
      </c>
      <c r="B346" s="18" t="s">
        <v>384</v>
      </c>
      <c r="C346" s="18" t="s">
        <v>381</v>
      </c>
      <c r="D346" s="18" t="s">
        <v>5</v>
      </c>
      <c r="E346" s="18"/>
      <c r="F346" s="61">
        <f>F347</f>
        <v>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X346" s="61">
        <f>X347</f>
        <v>0</v>
      </c>
      <c r="Y346" s="76">
        <v>0</v>
      </c>
      <c r="Z346" s="82"/>
      <c r="AA346" s="120"/>
    </row>
    <row r="347" spans="1:27" s="22" customFormat="1" ht="15.75" outlineLevel="6">
      <c r="A347" s="68" t="s">
        <v>86</v>
      </c>
      <c r="B347" s="67" t="s">
        <v>384</v>
      </c>
      <c r="C347" s="67" t="s">
        <v>381</v>
      </c>
      <c r="D347" s="67" t="s">
        <v>87</v>
      </c>
      <c r="E347" s="67"/>
      <c r="F347" s="69">
        <v>0</v>
      </c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2"/>
      <c r="X347" s="69">
        <v>0</v>
      </c>
      <c r="Y347" s="76">
        <v>0</v>
      </c>
      <c r="Z347" s="82"/>
      <c r="AA347" s="120"/>
    </row>
    <row r="348" spans="1:27" s="22" customFormat="1" ht="15.75" outlineLevel="6">
      <c r="A348" s="50" t="s">
        <v>223</v>
      </c>
      <c r="B348" s="9" t="s">
        <v>384</v>
      </c>
      <c r="C348" s="9" t="s">
        <v>290</v>
      </c>
      <c r="D348" s="9" t="s">
        <v>5</v>
      </c>
      <c r="E348" s="9"/>
      <c r="F348" s="60">
        <f>F349</f>
        <v>21000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X348" s="60">
        <f>X349</f>
        <v>11595.223</v>
      </c>
      <c r="Y348" s="76">
        <f t="shared" si="37"/>
        <v>55.21534761904762</v>
      </c>
      <c r="Z348" s="82"/>
      <c r="AA348" s="120"/>
    </row>
    <row r="349" spans="1:27" s="22" customFormat="1" ht="31.5" outlineLevel="6">
      <c r="A349" s="50" t="s">
        <v>187</v>
      </c>
      <c r="B349" s="9" t="s">
        <v>384</v>
      </c>
      <c r="C349" s="9" t="s">
        <v>302</v>
      </c>
      <c r="D349" s="9" t="s">
        <v>5</v>
      </c>
      <c r="E349" s="9"/>
      <c r="F349" s="110">
        <f>F350</f>
        <v>21000</v>
      </c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94"/>
      <c r="X349" s="110">
        <f>X350</f>
        <v>11595.223</v>
      </c>
      <c r="Y349" s="76">
        <f t="shared" si="37"/>
        <v>55.21534761904762</v>
      </c>
      <c r="Z349" s="82"/>
      <c r="AA349" s="120"/>
    </row>
    <row r="350" spans="1:27" s="22" customFormat="1" ht="31.5" outlineLevel="6">
      <c r="A350" s="35" t="s">
        <v>188</v>
      </c>
      <c r="B350" s="18" t="s">
        <v>384</v>
      </c>
      <c r="C350" s="18" t="s">
        <v>303</v>
      </c>
      <c r="D350" s="18" t="s">
        <v>5</v>
      </c>
      <c r="E350" s="18"/>
      <c r="F350" s="111">
        <f>F351</f>
        <v>21000</v>
      </c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94"/>
      <c r="X350" s="111">
        <f>X351</f>
        <v>11595.223</v>
      </c>
      <c r="Y350" s="76">
        <f t="shared" si="37"/>
        <v>55.21534761904762</v>
      </c>
      <c r="Z350" s="82"/>
      <c r="AA350" s="120"/>
    </row>
    <row r="351" spans="1:27" s="22" customFormat="1" ht="15.75" outlineLevel="6">
      <c r="A351" s="5" t="s">
        <v>118</v>
      </c>
      <c r="B351" s="6" t="s">
        <v>384</v>
      </c>
      <c r="C351" s="6" t="s">
        <v>303</v>
      </c>
      <c r="D351" s="6" t="s">
        <v>119</v>
      </c>
      <c r="E351" s="6"/>
      <c r="F351" s="112">
        <f>F352+F353</f>
        <v>21000</v>
      </c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94"/>
      <c r="X351" s="112">
        <f>X352+X353</f>
        <v>11595.223</v>
      </c>
      <c r="Y351" s="76">
        <f t="shared" si="37"/>
        <v>55.21534761904762</v>
      </c>
      <c r="Z351" s="82"/>
      <c r="AA351" s="120"/>
    </row>
    <row r="352" spans="1:27" s="22" customFormat="1" ht="47.25" outlineLevel="6">
      <c r="A352" s="40" t="s">
        <v>198</v>
      </c>
      <c r="B352" s="33" t="s">
        <v>384</v>
      </c>
      <c r="C352" s="33" t="s">
        <v>303</v>
      </c>
      <c r="D352" s="33" t="s">
        <v>85</v>
      </c>
      <c r="E352" s="33"/>
      <c r="F352" s="113">
        <v>21000</v>
      </c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94"/>
      <c r="X352" s="113">
        <v>11595.223</v>
      </c>
      <c r="Y352" s="76">
        <f t="shared" si="37"/>
        <v>55.21534761904762</v>
      </c>
      <c r="Z352" s="82"/>
      <c r="AA352" s="120"/>
    </row>
    <row r="353" spans="1:27" s="22" customFormat="1" ht="15.75" outlineLevel="6">
      <c r="A353" s="43" t="s">
        <v>86</v>
      </c>
      <c r="B353" s="33" t="s">
        <v>384</v>
      </c>
      <c r="C353" s="33" t="s">
        <v>343</v>
      </c>
      <c r="D353" s="33" t="s">
        <v>87</v>
      </c>
      <c r="E353" s="33"/>
      <c r="F353" s="113">
        <v>0</v>
      </c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94"/>
      <c r="X353" s="113">
        <v>0</v>
      </c>
      <c r="Y353" s="76">
        <v>0</v>
      </c>
      <c r="Z353" s="82"/>
      <c r="AA353" s="120"/>
    </row>
    <row r="354" spans="1:27" s="22" customFormat="1" ht="31.5" outlineLevel="6">
      <c r="A354" s="50" t="s">
        <v>199</v>
      </c>
      <c r="B354" s="9" t="s">
        <v>384</v>
      </c>
      <c r="C354" s="9" t="s">
        <v>304</v>
      </c>
      <c r="D354" s="9" t="s">
        <v>5</v>
      </c>
      <c r="E354" s="9"/>
      <c r="F354" s="110">
        <f>F355</f>
        <v>11645</v>
      </c>
      <c r="G354" s="115" t="e">
        <f aca="true" t="shared" si="38" ref="G354:V354">G355</f>
        <v>#REF!</v>
      </c>
      <c r="H354" s="115" t="e">
        <f t="shared" si="38"/>
        <v>#REF!</v>
      </c>
      <c r="I354" s="115" t="e">
        <f t="shared" si="38"/>
        <v>#REF!</v>
      </c>
      <c r="J354" s="115" t="e">
        <f t="shared" si="38"/>
        <v>#REF!</v>
      </c>
      <c r="K354" s="115" t="e">
        <f t="shared" si="38"/>
        <v>#REF!</v>
      </c>
      <c r="L354" s="115" t="e">
        <f t="shared" si="38"/>
        <v>#REF!</v>
      </c>
      <c r="M354" s="115" t="e">
        <f t="shared" si="38"/>
        <v>#REF!</v>
      </c>
      <c r="N354" s="115" t="e">
        <f t="shared" si="38"/>
        <v>#REF!</v>
      </c>
      <c r="O354" s="115" t="e">
        <f t="shared" si="38"/>
        <v>#REF!</v>
      </c>
      <c r="P354" s="115" t="e">
        <f t="shared" si="38"/>
        <v>#REF!</v>
      </c>
      <c r="Q354" s="115" t="e">
        <f t="shared" si="38"/>
        <v>#REF!</v>
      </c>
      <c r="R354" s="115" t="e">
        <f t="shared" si="38"/>
        <v>#REF!</v>
      </c>
      <c r="S354" s="115" t="e">
        <f t="shared" si="38"/>
        <v>#REF!</v>
      </c>
      <c r="T354" s="115" t="e">
        <f t="shared" si="38"/>
        <v>#REF!</v>
      </c>
      <c r="U354" s="115" t="e">
        <f t="shared" si="38"/>
        <v>#REF!</v>
      </c>
      <c r="V354" s="115" t="e">
        <f t="shared" si="38"/>
        <v>#REF!</v>
      </c>
      <c r="W354" s="94"/>
      <c r="X354" s="110">
        <f>X355</f>
        <v>7382.232</v>
      </c>
      <c r="Y354" s="76">
        <f t="shared" si="37"/>
        <v>63.39400601116358</v>
      </c>
      <c r="Z354" s="82"/>
      <c r="AA354" s="120"/>
    </row>
    <row r="355" spans="1:27" s="22" customFormat="1" ht="31.5" outlineLevel="6">
      <c r="A355" s="51" t="s">
        <v>155</v>
      </c>
      <c r="B355" s="18" t="s">
        <v>384</v>
      </c>
      <c r="C355" s="18" t="s">
        <v>305</v>
      </c>
      <c r="D355" s="18" t="s">
        <v>5</v>
      </c>
      <c r="E355" s="56"/>
      <c r="F355" s="111">
        <f>F356</f>
        <v>11645</v>
      </c>
      <c r="G355" s="62" t="e">
        <f>#REF!</f>
        <v>#REF!</v>
      </c>
      <c r="H355" s="62" t="e">
        <f>#REF!</f>
        <v>#REF!</v>
      </c>
      <c r="I355" s="62" t="e">
        <f>#REF!</f>
        <v>#REF!</v>
      </c>
      <c r="J355" s="62" t="e">
        <f>#REF!</f>
        <v>#REF!</v>
      </c>
      <c r="K355" s="62" t="e">
        <f>#REF!</f>
        <v>#REF!</v>
      </c>
      <c r="L355" s="62" t="e">
        <f>#REF!</f>
        <v>#REF!</v>
      </c>
      <c r="M355" s="62" t="e">
        <f>#REF!</f>
        <v>#REF!</v>
      </c>
      <c r="N355" s="62" t="e">
        <f>#REF!</f>
        <v>#REF!</v>
      </c>
      <c r="O355" s="62" t="e">
        <f>#REF!</f>
        <v>#REF!</v>
      </c>
      <c r="P355" s="62" t="e">
        <f>#REF!</f>
        <v>#REF!</v>
      </c>
      <c r="Q355" s="62" t="e">
        <f>#REF!</f>
        <v>#REF!</v>
      </c>
      <c r="R355" s="62" t="e">
        <f>#REF!</f>
        <v>#REF!</v>
      </c>
      <c r="S355" s="62" t="e">
        <f>#REF!</f>
        <v>#REF!</v>
      </c>
      <c r="T355" s="62" t="e">
        <f>#REF!</f>
        <v>#REF!</v>
      </c>
      <c r="U355" s="62" t="e">
        <f>#REF!</f>
        <v>#REF!</v>
      </c>
      <c r="V355" s="62" t="e">
        <f>#REF!</f>
        <v>#REF!</v>
      </c>
      <c r="W355" s="94"/>
      <c r="X355" s="111">
        <f>X356</f>
        <v>7382.232</v>
      </c>
      <c r="Y355" s="76">
        <f t="shared" si="37"/>
        <v>63.39400601116358</v>
      </c>
      <c r="Z355" s="82"/>
      <c r="AA355" s="120"/>
    </row>
    <row r="356" spans="1:27" s="22" customFormat="1" ht="18.75" outlineLevel="6">
      <c r="A356" s="5" t="s">
        <v>118</v>
      </c>
      <c r="B356" s="6" t="s">
        <v>384</v>
      </c>
      <c r="C356" s="6" t="s">
        <v>305</v>
      </c>
      <c r="D356" s="6" t="s">
        <v>362</v>
      </c>
      <c r="E356" s="54"/>
      <c r="F356" s="112">
        <f>F357+F358</f>
        <v>11645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94"/>
      <c r="X356" s="112">
        <f>X357+X358</f>
        <v>7382.232</v>
      </c>
      <c r="Y356" s="76">
        <f t="shared" si="37"/>
        <v>63.39400601116358</v>
      </c>
      <c r="Z356" s="82"/>
      <c r="AA356" s="120"/>
    </row>
    <row r="357" spans="1:27" s="22" customFormat="1" ht="47.25" outlineLevel="6">
      <c r="A357" s="43" t="s">
        <v>198</v>
      </c>
      <c r="B357" s="33" t="s">
        <v>384</v>
      </c>
      <c r="C357" s="33" t="s">
        <v>305</v>
      </c>
      <c r="D357" s="33" t="s">
        <v>85</v>
      </c>
      <c r="E357" s="55"/>
      <c r="F357" s="113">
        <v>11645</v>
      </c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94"/>
      <c r="X357" s="113">
        <v>7382.232</v>
      </c>
      <c r="Y357" s="76">
        <f t="shared" si="37"/>
        <v>63.39400601116358</v>
      </c>
      <c r="Z357" s="82"/>
      <c r="AA357" s="120"/>
    </row>
    <row r="358" spans="1:27" s="22" customFormat="1" ht="18.75" outlineLevel="6">
      <c r="A358" s="43" t="s">
        <v>86</v>
      </c>
      <c r="B358" s="33" t="s">
        <v>384</v>
      </c>
      <c r="C358" s="33" t="s">
        <v>342</v>
      </c>
      <c r="D358" s="33" t="s">
        <v>87</v>
      </c>
      <c r="E358" s="55"/>
      <c r="F358" s="113">
        <v>0</v>
      </c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94"/>
      <c r="X358" s="113">
        <v>0</v>
      </c>
      <c r="Y358" s="76">
        <v>0</v>
      </c>
      <c r="Z358" s="82"/>
      <c r="AA358" s="120"/>
    </row>
    <row r="359" spans="1:27" s="22" customFormat="1" ht="31.5" outlineLevel="6">
      <c r="A359" s="53" t="s">
        <v>67</v>
      </c>
      <c r="B359" s="28" t="s">
        <v>66</v>
      </c>
      <c r="C359" s="28" t="s">
        <v>249</v>
      </c>
      <c r="D359" s="28" t="s">
        <v>5</v>
      </c>
      <c r="E359" s="28"/>
      <c r="F359" s="66">
        <f>F360</f>
        <v>30</v>
      </c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94"/>
      <c r="X359" s="66">
        <f>X360</f>
        <v>25.9</v>
      </c>
      <c r="Y359" s="76">
        <f t="shared" si="37"/>
        <v>86.33333333333333</v>
      </c>
      <c r="Z359" s="82"/>
      <c r="AA359" s="120"/>
    </row>
    <row r="360" spans="1:27" s="22" customFormat="1" ht="15.75" outlineLevel="6">
      <c r="A360" s="8" t="s">
        <v>225</v>
      </c>
      <c r="B360" s="9" t="s">
        <v>66</v>
      </c>
      <c r="C360" s="9" t="s">
        <v>306</v>
      </c>
      <c r="D360" s="9" t="s">
        <v>5</v>
      </c>
      <c r="E360" s="9"/>
      <c r="F360" s="60">
        <f>F361</f>
        <v>30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94"/>
      <c r="X360" s="60">
        <f>X361</f>
        <v>25.9</v>
      </c>
      <c r="Y360" s="76">
        <f t="shared" si="37"/>
        <v>86.33333333333333</v>
      </c>
      <c r="Z360" s="82"/>
      <c r="AA360" s="120"/>
    </row>
    <row r="361" spans="1:27" s="22" customFormat="1" ht="34.5" customHeight="1" outlineLevel="6">
      <c r="A361" s="46" t="s">
        <v>162</v>
      </c>
      <c r="B361" s="18" t="s">
        <v>66</v>
      </c>
      <c r="C361" s="18" t="s">
        <v>307</v>
      </c>
      <c r="D361" s="18" t="s">
        <v>5</v>
      </c>
      <c r="E361" s="18"/>
      <c r="F361" s="61">
        <f>F362</f>
        <v>30</v>
      </c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94"/>
      <c r="X361" s="61">
        <f>X362</f>
        <v>25.9</v>
      </c>
      <c r="Y361" s="76">
        <f t="shared" si="37"/>
        <v>86.33333333333333</v>
      </c>
      <c r="Z361" s="82"/>
      <c r="AA361" s="120"/>
    </row>
    <row r="362" spans="1:27" s="22" customFormat="1" ht="15.75" outlineLevel="6">
      <c r="A362" s="5" t="s">
        <v>95</v>
      </c>
      <c r="B362" s="6" t="s">
        <v>66</v>
      </c>
      <c r="C362" s="6" t="s">
        <v>307</v>
      </c>
      <c r="D362" s="6" t="s">
        <v>96</v>
      </c>
      <c r="E362" s="6"/>
      <c r="F362" s="62">
        <f>F363</f>
        <v>30</v>
      </c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94"/>
      <c r="X362" s="62">
        <f>X363</f>
        <v>25.9</v>
      </c>
      <c r="Y362" s="76">
        <f t="shared" si="37"/>
        <v>86.33333333333333</v>
      </c>
      <c r="Z362" s="82"/>
      <c r="AA362" s="120"/>
    </row>
    <row r="363" spans="1:27" s="22" customFormat="1" ht="31.5" outlineLevel="6">
      <c r="A363" s="32" t="s">
        <v>97</v>
      </c>
      <c r="B363" s="33" t="s">
        <v>66</v>
      </c>
      <c r="C363" s="33" t="s">
        <v>307</v>
      </c>
      <c r="D363" s="33" t="s">
        <v>98</v>
      </c>
      <c r="E363" s="33"/>
      <c r="F363" s="63">
        <v>30</v>
      </c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94"/>
      <c r="X363" s="63">
        <v>25.9</v>
      </c>
      <c r="Y363" s="76">
        <f t="shared" si="37"/>
        <v>86.33333333333333</v>
      </c>
      <c r="Z363" s="82"/>
      <c r="AA363" s="120"/>
    </row>
    <row r="364" spans="1:27" s="22" customFormat="1" ht="18.75" customHeight="1" outlineLevel="6">
      <c r="A364" s="53" t="s">
        <v>45</v>
      </c>
      <c r="B364" s="28" t="s">
        <v>22</v>
      </c>
      <c r="C364" s="28" t="s">
        <v>249</v>
      </c>
      <c r="D364" s="28" t="s">
        <v>5</v>
      </c>
      <c r="E364" s="28"/>
      <c r="F364" s="66">
        <f>F365</f>
        <v>4152</v>
      </c>
      <c r="G364" s="60" t="e">
        <f>#REF!</f>
        <v>#REF!</v>
      </c>
      <c r="H364" s="60" t="e">
        <f>#REF!</f>
        <v>#REF!</v>
      </c>
      <c r="I364" s="60" t="e">
        <f>#REF!</f>
        <v>#REF!</v>
      </c>
      <c r="J364" s="60" t="e">
        <f>#REF!</f>
        <v>#REF!</v>
      </c>
      <c r="K364" s="60" t="e">
        <f>#REF!</f>
        <v>#REF!</v>
      </c>
      <c r="L364" s="60" t="e">
        <f>#REF!</f>
        <v>#REF!</v>
      </c>
      <c r="M364" s="60" t="e">
        <f>#REF!</f>
        <v>#REF!</v>
      </c>
      <c r="N364" s="60" t="e">
        <f>#REF!</f>
        <v>#REF!</v>
      </c>
      <c r="O364" s="60" t="e">
        <f>#REF!</f>
        <v>#REF!</v>
      </c>
      <c r="P364" s="60" t="e">
        <f>#REF!</f>
        <v>#REF!</v>
      </c>
      <c r="Q364" s="60" t="e">
        <f>#REF!</f>
        <v>#REF!</v>
      </c>
      <c r="R364" s="60" t="e">
        <f>#REF!</f>
        <v>#REF!</v>
      </c>
      <c r="S364" s="60" t="e">
        <f>#REF!</f>
        <v>#REF!</v>
      </c>
      <c r="T364" s="60" t="e">
        <f>#REF!</f>
        <v>#REF!</v>
      </c>
      <c r="U364" s="60" t="e">
        <f>#REF!</f>
        <v>#REF!</v>
      </c>
      <c r="V364" s="60" t="e">
        <f>#REF!</f>
        <v>#REF!</v>
      </c>
      <c r="W364" s="94"/>
      <c r="X364" s="66">
        <f>X365</f>
        <v>2539.49</v>
      </c>
      <c r="Y364" s="76">
        <f t="shared" si="37"/>
        <v>61.163053949903656</v>
      </c>
      <c r="Z364" s="82"/>
      <c r="AA364" s="120"/>
    </row>
    <row r="365" spans="1:27" s="22" customFormat="1" ht="15.75" outlineLevel="6">
      <c r="A365" s="8" t="s">
        <v>226</v>
      </c>
      <c r="B365" s="9" t="s">
        <v>22</v>
      </c>
      <c r="C365" s="9" t="s">
        <v>290</v>
      </c>
      <c r="D365" s="9" t="s">
        <v>5</v>
      </c>
      <c r="E365" s="9"/>
      <c r="F365" s="60">
        <f>F366+F378</f>
        <v>4152</v>
      </c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94"/>
      <c r="X365" s="60">
        <f>X366+X378</f>
        <v>2539.49</v>
      </c>
      <c r="Y365" s="76">
        <f t="shared" si="37"/>
        <v>61.163053949903656</v>
      </c>
      <c r="Z365" s="82"/>
      <c r="AA365" s="120"/>
    </row>
    <row r="366" spans="1:27" s="22" customFormat="1" ht="15.75" outlineLevel="6">
      <c r="A366" s="44" t="s">
        <v>120</v>
      </c>
      <c r="B366" s="18" t="s">
        <v>22</v>
      </c>
      <c r="C366" s="18" t="s">
        <v>297</v>
      </c>
      <c r="D366" s="18" t="s">
        <v>5</v>
      </c>
      <c r="E366" s="18"/>
      <c r="F366" s="61">
        <f>F367+F370+F373</f>
        <v>3916.668</v>
      </c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94"/>
      <c r="X366" s="61">
        <f>X367+X370+X373</f>
        <v>2539.49</v>
      </c>
      <c r="Y366" s="76">
        <f t="shared" si="37"/>
        <v>64.83802048067388</v>
      </c>
      <c r="Z366" s="82"/>
      <c r="AA366" s="120"/>
    </row>
    <row r="367" spans="1:27" s="22" customFormat="1" ht="31.5" outlineLevel="6">
      <c r="A367" s="44" t="s">
        <v>163</v>
      </c>
      <c r="B367" s="18" t="s">
        <v>22</v>
      </c>
      <c r="C367" s="18" t="s">
        <v>308</v>
      </c>
      <c r="D367" s="18" t="s">
        <v>5</v>
      </c>
      <c r="E367" s="18"/>
      <c r="F367" s="61">
        <f>F368</f>
        <v>0</v>
      </c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94"/>
      <c r="X367" s="61">
        <f>X368</f>
        <v>0</v>
      </c>
      <c r="Y367" s="76">
        <v>0</v>
      </c>
      <c r="Z367" s="82"/>
      <c r="AA367" s="120"/>
    </row>
    <row r="368" spans="1:27" s="22" customFormat="1" ht="15.75" outlineLevel="6">
      <c r="A368" s="5" t="s">
        <v>95</v>
      </c>
      <c r="B368" s="6" t="s">
        <v>22</v>
      </c>
      <c r="C368" s="6" t="s">
        <v>308</v>
      </c>
      <c r="D368" s="6" t="s">
        <v>96</v>
      </c>
      <c r="E368" s="6"/>
      <c r="F368" s="62">
        <f>F369</f>
        <v>0</v>
      </c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94"/>
      <c r="X368" s="62">
        <f>X369</f>
        <v>0</v>
      </c>
      <c r="Y368" s="76">
        <v>0</v>
      </c>
      <c r="Z368" s="82"/>
      <c r="AA368" s="120"/>
    </row>
    <row r="369" spans="1:27" s="22" customFormat="1" ht="31.5" outlineLevel="6">
      <c r="A369" s="32" t="s">
        <v>97</v>
      </c>
      <c r="B369" s="33" t="s">
        <v>22</v>
      </c>
      <c r="C369" s="33" t="s">
        <v>308</v>
      </c>
      <c r="D369" s="33" t="s">
        <v>98</v>
      </c>
      <c r="E369" s="33"/>
      <c r="F369" s="63">
        <v>0</v>
      </c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94"/>
      <c r="X369" s="63">
        <v>0</v>
      </c>
      <c r="Y369" s="76">
        <v>0</v>
      </c>
      <c r="Z369" s="82"/>
      <c r="AA369" s="120"/>
    </row>
    <row r="370" spans="1:27" s="22" customFormat="1" ht="33.75" customHeight="1" outlineLevel="6">
      <c r="A370" s="44" t="s">
        <v>164</v>
      </c>
      <c r="B370" s="18" t="s">
        <v>22</v>
      </c>
      <c r="C370" s="18" t="s">
        <v>309</v>
      </c>
      <c r="D370" s="18" t="s">
        <v>5</v>
      </c>
      <c r="E370" s="18"/>
      <c r="F370" s="61">
        <f>F371</f>
        <v>900</v>
      </c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94"/>
      <c r="X370" s="61">
        <f>X371</f>
        <v>401.439</v>
      </c>
      <c r="Y370" s="76">
        <f t="shared" si="37"/>
        <v>44.60433333333334</v>
      </c>
      <c r="Z370" s="82"/>
      <c r="AA370" s="120"/>
    </row>
    <row r="371" spans="1:27" s="22" customFormat="1" ht="15.75" outlineLevel="6">
      <c r="A371" s="5" t="s">
        <v>118</v>
      </c>
      <c r="B371" s="6" t="s">
        <v>22</v>
      </c>
      <c r="C371" s="6" t="s">
        <v>309</v>
      </c>
      <c r="D371" s="6" t="s">
        <v>119</v>
      </c>
      <c r="E371" s="6"/>
      <c r="F371" s="62">
        <f>F372</f>
        <v>900</v>
      </c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94"/>
      <c r="X371" s="62">
        <f>X372</f>
        <v>401.439</v>
      </c>
      <c r="Y371" s="76">
        <f t="shared" si="37"/>
        <v>44.60433333333334</v>
      </c>
      <c r="Z371" s="82"/>
      <c r="AA371" s="120"/>
    </row>
    <row r="372" spans="1:27" s="22" customFormat="1" ht="15.75" outlineLevel="6">
      <c r="A372" s="43" t="s">
        <v>86</v>
      </c>
      <c r="B372" s="33" t="s">
        <v>22</v>
      </c>
      <c r="C372" s="33" t="s">
        <v>309</v>
      </c>
      <c r="D372" s="33" t="s">
        <v>87</v>
      </c>
      <c r="E372" s="33"/>
      <c r="F372" s="63">
        <v>900</v>
      </c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94"/>
      <c r="X372" s="63">
        <v>401.439</v>
      </c>
      <c r="Y372" s="76">
        <f t="shared" si="37"/>
        <v>44.60433333333334</v>
      </c>
      <c r="Z372" s="82"/>
      <c r="AA372" s="120"/>
    </row>
    <row r="373" spans="1:27" s="22" customFormat="1" ht="15.75" outlineLevel="6">
      <c r="A373" s="46" t="s">
        <v>165</v>
      </c>
      <c r="B373" s="18" t="s">
        <v>22</v>
      </c>
      <c r="C373" s="18" t="s">
        <v>310</v>
      </c>
      <c r="D373" s="18" t="s">
        <v>5</v>
      </c>
      <c r="E373" s="18"/>
      <c r="F373" s="61">
        <f>F374+F376</f>
        <v>3016.668</v>
      </c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94"/>
      <c r="X373" s="61">
        <f>X374+X376</f>
        <v>2138.051</v>
      </c>
      <c r="Y373" s="76">
        <f t="shared" si="37"/>
        <v>70.87458745874588</v>
      </c>
      <c r="Z373" s="82"/>
      <c r="AA373" s="120"/>
    </row>
    <row r="374" spans="1:27" s="22" customFormat="1" ht="15.75" outlineLevel="6">
      <c r="A374" s="5" t="s">
        <v>95</v>
      </c>
      <c r="B374" s="6" t="s">
        <v>22</v>
      </c>
      <c r="C374" s="6" t="s">
        <v>310</v>
      </c>
      <c r="D374" s="6" t="s">
        <v>96</v>
      </c>
      <c r="E374" s="6"/>
      <c r="F374" s="62">
        <f>F375</f>
        <v>0</v>
      </c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94"/>
      <c r="X374" s="62">
        <f>X375</f>
        <v>0</v>
      </c>
      <c r="Y374" s="76">
        <v>0</v>
      </c>
      <c r="Z374" s="82"/>
      <c r="AA374" s="120"/>
    </row>
    <row r="375" spans="1:27" s="22" customFormat="1" ht="31.5" outlineLevel="6">
      <c r="A375" s="32" t="s">
        <v>97</v>
      </c>
      <c r="B375" s="33" t="s">
        <v>22</v>
      </c>
      <c r="C375" s="33" t="s">
        <v>310</v>
      </c>
      <c r="D375" s="33" t="s">
        <v>98</v>
      </c>
      <c r="E375" s="33"/>
      <c r="F375" s="63">
        <v>0</v>
      </c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94"/>
      <c r="X375" s="63">
        <v>0</v>
      </c>
      <c r="Y375" s="76">
        <v>0</v>
      </c>
      <c r="Z375" s="82"/>
      <c r="AA375" s="120"/>
    </row>
    <row r="376" spans="1:27" s="22" customFormat="1" ht="15.75" outlineLevel="6">
      <c r="A376" s="5" t="s">
        <v>118</v>
      </c>
      <c r="B376" s="6" t="s">
        <v>22</v>
      </c>
      <c r="C376" s="6" t="s">
        <v>310</v>
      </c>
      <c r="D376" s="6" t="s">
        <v>119</v>
      </c>
      <c r="E376" s="6"/>
      <c r="F376" s="62">
        <f>F377</f>
        <v>3016.668</v>
      </c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94"/>
      <c r="X376" s="62">
        <f>X377</f>
        <v>2138.051</v>
      </c>
      <c r="Y376" s="76">
        <f t="shared" si="37"/>
        <v>70.87458745874588</v>
      </c>
      <c r="Z376" s="82"/>
      <c r="AA376" s="120"/>
    </row>
    <row r="377" spans="1:27" s="22" customFormat="1" ht="47.25" outlineLevel="6">
      <c r="A377" s="40" t="s">
        <v>198</v>
      </c>
      <c r="B377" s="33" t="s">
        <v>22</v>
      </c>
      <c r="C377" s="33" t="s">
        <v>310</v>
      </c>
      <c r="D377" s="33" t="s">
        <v>85</v>
      </c>
      <c r="E377" s="33"/>
      <c r="F377" s="63">
        <v>3016.668</v>
      </c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94"/>
      <c r="X377" s="63">
        <v>2138.051</v>
      </c>
      <c r="Y377" s="76">
        <f t="shared" si="37"/>
        <v>70.87458745874588</v>
      </c>
      <c r="Z377" s="82"/>
      <c r="AA377" s="120"/>
    </row>
    <row r="378" spans="1:27" s="22" customFormat="1" ht="31.5" outlineLevel="6">
      <c r="A378" s="65" t="s">
        <v>166</v>
      </c>
      <c r="B378" s="18" t="s">
        <v>22</v>
      </c>
      <c r="C378" s="18" t="s">
        <v>312</v>
      </c>
      <c r="D378" s="18" t="s">
        <v>5</v>
      </c>
      <c r="E378" s="18"/>
      <c r="F378" s="61">
        <f>F379</f>
        <v>235.332</v>
      </c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94"/>
      <c r="X378" s="61">
        <f>X379</f>
        <v>0</v>
      </c>
      <c r="Y378" s="76">
        <f t="shared" si="37"/>
        <v>0</v>
      </c>
      <c r="Z378" s="82"/>
      <c r="AA378" s="120"/>
    </row>
    <row r="379" spans="1:27" s="22" customFormat="1" ht="15.75" outlineLevel="6">
      <c r="A379" s="5" t="s">
        <v>124</v>
      </c>
      <c r="B379" s="6" t="s">
        <v>22</v>
      </c>
      <c r="C379" s="6" t="s">
        <v>311</v>
      </c>
      <c r="D379" s="6" t="s">
        <v>122</v>
      </c>
      <c r="E379" s="6"/>
      <c r="F379" s="62">
        <f>F380</f>
        <v>235.332</v>
      </c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94"/>
      <c r="X379" s="62">
        <f>X380</f>
        <v>0</v>
      </c>
      <c r="Y379" s="76">
        <f t="shared" si="37"/>
        <v>0</v>
      </c>
      <c r="Z379" s="82"/>
      <c r="AA379" s="120"/>
    </row>
    <row r="380" spans="1:27" s="22" customFormat="1" ht="31.5" outlineLevel="6">
      <c r="A380" s="32" t="s">
        <v>125</v>
      </c>
      <c r="B380" s="33" t="s">
        <v>22</v>
      </c>
      <c r="C380" s="33" t="s">
        <v>311</v>
      </c>
      <c r="D380" s="33" t="s">
        <v>123</v>
      </c>
      <c r="E380" s="33"/>
      <c r="F380" s="63">
        <v>235.332</v>
      </c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94"/>
      <c r="X380" s="63">
        <v>0</v>
      </c>
      <c r="Y380" s="76">
        <f t="shared" si="37"/>
        <v>0</v>
      </c>
      <c r="Z380" s="82"/>
      <c r="AA380" s="120"/>
    </row>
    <row r="381" spans="1:27" s="22" customFormat="1" ht="15.75" outlineLevel="6">
      <c r="A381" s="53" t="s">
        <v>37</v>
      </c>
      <c r="B381" s="28" t="s">
        <v>13</v>
      </c>
      <c r="C381" s="28" t="s">
        <v>249</v>
      </c>
      <c r="D381" s="28" t="s">
        <v>5</v>
      </c>
      <c r="E381" s="28"/>
      <c r="F381" s="66">
        <f>F382+F393</f>
        <v>14902.693220000001</v>
      </c>
      <c r="G381" s="10">
        <f aca="true" t="shared" si="39" ref="G381:V381">G383+G393</f>
        <v>0</v>
      </c>
      <c r="H381" s="10">
        <f t="shared" si="39"/>
        <v>0</v>
      </c>
      <c r="I381" s="10">
        <f t="shared" si="39"/>
        <v>0</v>
      </c>
      <c r="J381" s="10">
        <f t="shared" si="39"/>
        <v>0</v>
      </c>
      <c r="K381" s="10">
        <f t="shared" si="39"/>
        <v>0</v>
      </c>
      <c r="L381" s="10">
        <f t="shared" si="39"/>
        <v>0</v>
      </c>
      <c r="M381" s="10">
        <f t="shared" si="39"/>
        <v>0</v>
      </c>
      <c r="N381" s="10">
        <f t="shared" si="39"/>
        <v>0</v>
      </c>
      <c r="O381" s="10">
        <f t="shared" si="39"/>
        <v>0</v>
      </c>
      <c r="P381" s="10">
        <f t="shared" si="39"/>
        <v>0</v>
      </c>
      <c r="Q381" s="10">
        <f t="shared" si="39"/>
        <v>0</v>
      </c>
      <c r="R381" s="10">
        <f t="shared" si="39"/>
        <v>0</v>
      </c>
      <c r="S381" s="10">
        <f t="shared" si="39"/>
        <v>0</v>
      </c>
      <c r="T381" s="10">
        <f t="shared" si="39"/>
        <v>0</v>
      </c>
      <c r="U381" s="10">
        <f t="shared" si="39"/>
        <v>0</v>
      </c>
      <c r="V381" s="10">
        <f t="shared" si="39"/>
        <v>0</v>
      </c>
      <c r="X381" s="66">
        <f>X382+X393</f>
        <v>7692.687999999999</v>
      </c>
      <c r="Y381" s="76">
        <f t="shared" si="37"/>
        <v>51.619448152338734</v>
      </c>
      <c r="Z381" s="82"/>
      <c r="AA381" s="120"/>
    </row>
    <row r="382" spans="1:27" s="22" customFormat="1" ht="31.5" outlineLevel="6">
      <c r="A382" s="20" t="s">
        <v>133</v>
      </c>
      <c r="B382" s="9" t="s">
        <v>13</v>
      </c>
      <c r="C382" s="9" t="s">
        <v>250</v>
      </c>
      <c r="D382" s="9" t="s">
        <v>5</v>
      </c>
      <c r="E382" s="9"/>
      <c r="F382" s="60">
        <f>F383</f>
        <v>1562.1470199999999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X382" s="60">
        <f>X383</f>
        <v>1028.121</v>
      </c>
      <c r="Y382" s="76">
        <f t="shared" si="37"/>
        <v>65.81461199471482</v>
      </c>
      <c r="Z382" s="82"/>
      <c r="AA382" s="120"/>
    </row>
    <row r="383" spans="1:27" s="22" customFormat="1" ht="36" customHeight="1" outlineLevel="6">
      <c r="A383" s="20" t="s">
        <v>135</v>
      </c>
      <c r="B383" s="9" t="s">
        <v>13</v>
      </c>
      <c r="C383" s="9" t="s">
        <v>251</v>
      </c>
      <c r="D383" s="9" t="s">
        <v>5</v>
      </c>
      <c r="E383" s="9"/>
      <c r="F383" s="60">
        <f>F384+F391</f>
        <v>1562.1470199999999</v>
      </c>
      <c r="G383" s="10">
        <f aca="true" t="shared" si="40" ref="G383:V383">G384</f>
        <v>0</v>
      </c>
      <c r="H383" s="10">
        <f t="shared" si="40"/>
        <v>0</v>
      </c>
      <c r="I383" s="10">
        <f t="shared" si="40"/>
        <v>0</v>
      </c>
      <c r="J383" s="10">
        <f t="shared" si="40"/>
        <v>0</v>
      </c>
      <c r="K383" s="10">
        <f t="shared" si="40"/>
        <v>0</v>
      </c>
      <c r="L383" s="10">
        <f t="shared" si="40"/>
        <v>0</v>
      </c>
      <c r="M383" s="10">
        <f t="shared" si="40"/>
        <v>0</v>
      </c>
      <c r="N383" s="10">
        <f t="shared" si="40"/>
        <v>0</v>
      </c>
      <c r="O383" s="10">
        <f t="shared" si="40"/>
        <v>0</v>
      </c>
      <c r="P383" s="10">
        <f t="shared" si="40"/>
        <v>0</v>
      </c>
      <c r="Q383" s="10">
        <f t="shared" si="40"/>
        <v>0</v>
      </c>
      <c r="R383" s="10">
        <f t="shared" si="40"/>
        <v>0</v>
      </c>
      <c r="S383" s="10">
        <f t="shared" si="40"/>
        <v>0</v>
      </c>
      <c r="T383" s="10">
        <f t="shared" si="40"/>
        <v>0</v>
      </c>
      <c r="U383" s="10">
        <f t="shared" si="40"/>
        <v>0</v>
      </c>
      <c r="V383" s="10">
        <f t="shared" si="40"/>
        <v>0</v>
      </c>
      <c r="X383" s="60">
        <f>X384+X391</f>
        <v>1028.121</v>
      </c>
      <c r="Y383" s="76">
        <f t="shared" si="37"/>
        <v>65.81461199471482</v>
      </c>
      <c r="Z383" s="82"/>
      <c r="AA383" s="120"/>
    </row>
    <row r="384" spans="1:27" s="22" customFormat="1" ht="47.25" outlineLevel="6">
      <c r="A384" s="36" t="s">
        <v>196</v>
      </c>
      <c r="B384" s="18" t="s">
        <v>13</v>
      </c>
      <c r="C384" s="18" t="s">
        <v>253</v>
      </c>
      <c r="D384" s="18" t="s">
        <v>5</v>
      </c>
      <c r="E384" s="18"/>
      <c r="F384" s="61">
        <f>F385+F389</f>
        <v>1470</v>
      </c>
      <c r="G384" s="7">
        <f aca="true" t="shared" si="41" ref="G384:V384">G385</f>
        <v>0</v>
      </c>
      <c r="H384" s="7">
        <f t="shared" si="41"/>
        <v>0</v>
      </c>
      <c r="I384" s="7">
        <f t="shared" si="41"/>
        <v>0</v>
      </c>
      <c r="J384" s="7">
        <f t="shared" si="41"/>
        <v>0</v>
      </c>
      <c r="K384" s="7">
        <f t="shared" si="41"/>
        <v>0</v>
      </c>
      <c r="L384" s="7">
        <f t="shared" si="41"/>
        <v>0</v>
      </c>
      <c r="M384" s="7">
        <f t="shared" si="41"/>
        <v>0</v>
      </c>
      <c r="N384" s="7">
        <f t="shared" si="41"/>
        <v>0</v>
      </c>
      <c r="O384" s="7">
        <f t="shared" si="41"/>
        <v>0</v>
      </c>
      <c r="P384" s="7">
        <f t="shared" si="41"/>
        <v>0</v>
      </c>
      <c r="Q384" s="7">
        <f t="shared" si="41"/>
        <v>0</v>
      </c>
      <c r="R384" s="7">
        <f t="shared" si="41"/>
        <v>0</v>
      </c>
      <c r="S384" s="7">
        <f t="shared" si="41"/>
        <v>0</v>
      </c>
      <c r="T384" s="7">
        <f t="shared" si="41"/>
        <v>0</v>
      </c>
      <c r="U384" s="7">
        <f t="shared" si="41"/>
        <v>0</v>
      </c>
      <c r="V384" s="7">
        <f t="shared" si="41"/>
        <v>0</v>
      </c>
      <c r="X384" s="61">
        <f>X385+X389</f>
        <v>935.974</v>
      </c>
      <c r="Y384" s="76">
        <f t="shared" si="37"/>
        <v>63.67170068027212</v>
      </c>
      <c r="Z384" s="82"/>
      <c r="AA384" s="120"/>
    </row>
    <row r="385" spans="1:27" s="22" customFormat="1" ht="31.5" outlineLevel="6">
      <c r="A385" s="5" t="s">
        <v>94</v>
      </c>
      <c r="B385" s="6" t="s">
        <v>13</v>
      </c>
      <c r="C385" s="6" t="s">
        <v>253</v>
      </c>
      <c r="D385" s="6" t="s">
        <v>93</v>
      </c>
      <c r="E385" s="6"/>
      <c r="F385" s="62">
        <f>F386+F387+F388</f>
        <v>1470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62">
        <f>X386+X387+X388</f>
        <v>935.974</v>
      </c>
      <c r="Y385" s="76">
        <f t="shared" si="37"/>
        <v>63.67170068027212</v>
      </c>
      <c r="Z385" s="82"/>
      <c r="AA385" s="120"/>
    </row>
    <row r="386" spans="1:27" s="22" customFormat="1" ht="16.5" customHeight="1" outlineLevel="6">
      <c r="A386" s="32" t="s">
        <v>242</v>
      </c>
      <c r="B386" s="33" t="s">
        <v>13</v>
      </c>
      <c r="C386" s="33" t="s">
        <v>253</v>
      </c>
      <c r="D386" s="33" t="s">
        <v>91</v>
      </c>
      <c r="E386" s="33"/>
      <c r="F386" s="63">
        <v>1129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63">
        <v>741.119</v>
      </c>
      <c r="Y386" s="76">
        <f t="shared" si="37"/>
        <v>65.64384410983172</v>
      </c>
      <c r="Z386" s="82"/>
      <c r="AA386" s="120"/>
    </row>
    <row r="387" spans="1:27" s="22" customFormat="1" ht="31.5" outlineLevel="6">
      <c r="A387" s="32" t="s">
        <v>247</v>
      </c>
      <c r="B387" s="33" t="s">
        <v>13</v>
      </c>
      <c r="C387" s="33" t="s">
        <v>253</v>
      </c>
      <c r="D387" s="33" t="s">
        <v>92</v>
      </c>
      <c r="E387" s="33"/>
      <c r="F387" s="63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63">
        <v>0</v>
      </c>
      <c r="Y387" s="76">
        <v>0</v>
      </c>
      <c r="Z387" s="82"/>
      <c r="AA387" s="120"/>
    </row>
    <row r="388" spans="1:27" s="22" customFormat="1" ht="47.25" outlineLevel="6">
      <c r="A388" s="32" t="s">
        <v>243</v>
      </c>
      <c r="B388" s="33" t="s">
        <v>13</v>
      </c>
      <c r="C388" s="33" t="s">
        <v>253</v>
      </c>
      <c r="D388" s="33" t="s">
        <v>244</v>
      </c>
      <c r="E388" s="33"/>
      <c r="F388" s="63">
        <v>341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63">
        <v>194.855</v>
      </c>
      <c r="Y388" s="76">
        <f t="shared" si="37"/>
        <v>57.14222873900293</v>
      </c>
      <c r="Z388" s="82"/>
      <c r="AA388" s="120"/>
    </row>
    <row r="389" spans="1:27" s="22" customFormat="1" ht="15.75" outlineLevel="6">
      <c r="A389" s="5" t="s">
        <v>95</v>
      </c>
      <c r="B389" s="6" t="s">
        <v>13</v>
      </c>
      <c r="C389" s="6" t="s">
        <v>253</v>
      </c>
      <c r="D389" s="6" t="s">
        <v>96</v>
      </c>
      <c r="E389" s="6"/>
      <c r="F389" s="62">
        <f>F390</f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62">
        <f>X390</f>
        <v>0</v>
      </c>
      <c r="Y389" s="76">
        <v>0</v>
      </c>
      <c r="Z389" s="82"/>
      <c r="AA389" s="120"/>
    </row>
    <row r="390" spans="1:27" s="22" customFormat="1" ht="31.5" outlineLevel="6">
      <c r="A390" s="32" t="s">
        <v>97</v>
      </c>
      <c r="B390" s="33" t="s">
        <v>13</v>
      </c>
      <c r="C390" s="33" t="s">
        <v>253</v>
      </c>
      <c r="D390" s="33" t="s">
        <v>98</v>
      </c>
      <c r="E390" s="33"/>
      <c r="F390" s="63">
        <v>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63">
        <v>0</v>
      </c>
      <c r="Y390" s="76">
        <v>0</v>
      </c>
      <c r="Z390" s="82"/>
      <c r="AA390" s="120"/>
    </row>
    <row r="391" spans="1:27" s="22" customFormat="1" ht="15.75" outlineLevel="6">
      <c r="A391" s="35" t="s">
        <v>137</v>
      </c>
      <c r="B391" s="18" t="s">
        <v>13</v>
      </c>
      <c r="C391" s="18" t="s">
        <v>255</v>
      </c>
      <c r="D391" s="18" t="s">
        <v>5</v>
      </c>
      <c r="E391" s="18"/>
      <c r="F391" s="61">
        <f>F392</f>
        <v>92.14702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61">
        <f>X392</f>
        <v>92.147</v>
      </c>
      <c r="Y391" s="76">
        <f t="shared" si="37"/>
        <v>99.99997829555423</v>
      </c>
      <c r="Z391" s="82"/>
      <c r="AA391" s="120"/>
    </row>
    <row r="392" spans="1:27" s="22" customFormat="1" ht="15.75" outlineLevel="6">
      <c r="A392" s="68" t="s">
        <v>353</v>
      </c>
      <c r="B392" s="67" t="s">
        <v>13</v>
      </c>
      <c r="C392" s="67" t="s">
        <v>255</v>
      </c>
      <c r="D392" s="67" t="s">
        <v>352</v>
      </c>
      <c r="E392" s="67"/>
      <c r="F392" s="69">
        <v>92.14702</v>
      </c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2"/>
      <c r="X392" s="69">
        <v>92.147</v>
      </c>
      <c r="Y392" s="76">
        <f t="shared" si="37"/>
        <v>99.99997829555423</v>
      </c>
      <c r="Z392" s="82"/>
      <c r="AA392" s="120"/>
    </row>
    <row r="393" spans="1:27" s="22" customFormat="1" ht="19.5" customHeight="1" outlineLevel="6">
      <c r="A393" s="50" t="s">
        <v>223</v>
      </c>
      <c r="B393" s="9" t="s">
        <v>13</v>
      </c>
      <c r="C393" s="9" t="s">
        <v>290</v>
      </c>
      <c r="D393" s="9" t="s">
        <v>5</v>
      </c>
      <c r="E393" s="9"/>
      <c r="F393" s="60">
        <f>F394</f>
        <v>13340.5462</v>
      </c>
      <c r="G393" s="10">
        <f aca="true" t="shared" si="42" ref="G393:V393">G395</f>
        <v>0</v>
      </c>
      <c r="H393" s="10">
        <f t="shared" si="42"/>
        <v>0</v>
      </c>
      <c r="I393" s="10">
        <f t="shared" si="42"/>
        <v>0</v>
      </c>
      <c r="J393" s="10">
        <f t="shared" si="42"/>
        <v>0</v>
      </c>
      <c r="K393" s="10">
        <f t="shared" si="42"/>
        <v>0</v>
      </c>
      <c r="L393" s="10">
        <f t="shared" si="42"/>
        <v>0</v>
      </c>
      <c r="M393" s="10">
        <f t="shared" si="42"/>
        <v>0</v>
      </c>
      <c r="N393" s="10">
        <f t="shared" si="42"/>
        <v>0</v>
      </c>
      <c r="O393" s="10">
        <f t="shared" si="42"/>
        <v>0</v>
      </c>
      <c r="P393" s="10">
        <f t="shared" si="42"/>
        <v>0</v>
      </c>
      <c r="Q393" s="10">
        <f t="shared" si="42"/>
        <v>0</v>
      </c>
      <c r="R393" s="10">
        <f t="shared" si="42"/>
        <v>0</v>
      </c>
      <c r="S393" s="10">
        <f t="shared" si="42"/>
        <v>0</v>
      </c>
      <c r="T393" s="10">
        <f t="shared" si="42"/>
        <v>0</v>
      </c>
      <c r="U393" s="10">
        <f t="shared" si="42"/>
        <v>0</v>
      </c>
      <c r="V393" s="10">
        <f t="shared" si="42"/>
        <v>0</v>
      </c>
      <c r="X393" s="60">
        <f>X394</f>
        <v>6664.566999999999</v>
      </c>
      <c r="Y393" s="76">
        <f t="shared" si="37"/>
        <v>49.957227388485784</v>
      </c>
      <c r="Z393" s="82"/>
      <c r="AA393" s="120"/>
    </row>
    <row r="394" spans="1:27" s="22" customFormat="1" ht="33" customHeight="1" outlineLevel="6">
      <c r="A394" s="50" t="s">
        <v>166</v>
      </c>
      <c r="B394" s="9" t="s">
        <v>13</v>
      </c>
      <c r="C394" s="9" t="s">
        <v>312</v>
      </c>
      <c r="D394" s="9" t="s">
        <v>5</v>
      </c>
      <c r="E394" s="9"/>
      <c r="F394" s="60">
        <f>F395</f>
        <v>13340.5462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X394" s="60">
        <f>X395</f>
        <v>6664.566999999999</v>
      </c>
      <c r="Y394" s="76">
        <f t="shared" si="37"/>
        <v>49.957227388485784</v>
      </c>
      <c r="Z394" s="82"/>
      <c r="AA394" s="120"/>
    </row>
    <row r="395" spans="1:27" s="22" customFormat="1" ht="31.5" outlineLevel="6">
      <c r="A395" s="35" t="s">
        <v>138</v>
      </c>
      <c r="B395" s="18" t="s">
        <v>13</v>
      </c>
      <c r="C395" s="18" t="s">
        <v>313</v>
      </c>
      <c r="D395" s="18" t="s">
        <v>5</v>
      </c>
      <c r="E395" s="18"/>
      <c r="F395" s="61">
        <f>F396+F400+F402</f>
        <v>13340.5462</v>
      </c>
      <c r="G395" s="7">
        <f aca="true" t="shared" si="43" ref="G395:V395">G396</f>
        <v>0</v>
      </c>
      <c r="H395" s="7">
        <f t="shared" si="43"/>
        <v>0</v>
      </c>
      <c r="I395" s="7">
        <f t="shared" si="43"/>
        <v>0</v>
      </c>
      <c r="J395" s="7">
        <f t="shared" si="43"/>
        <v>0</v>
      </c>
      <c r="K395" s="7">
        <f t="shared" si="43"/>
        <v>0</v>
      </c>
      <c r="L395" s="7">
        <f t="shared" si="43"/>
        <v>0</v>
      </c>
      <c r="M395" s="7">
        <f t="shared" si="43"/>
        <v>0</v>
      </c>
      <c r="N395" s="7">
        <f t="shared" si="43"/>
        <v>0</v>
      </c>
      <c r="O395" s="7">
        <f t="shared" si="43"/>
        <v>0</v>
      </c>
      <c r="P395" s="7">
        <f t="shared" si="43"/>
        <v>0</v>
      </c>
      <c r="Q395" s="7">
        <f t="shared" si="43"/>
        <v>0</v>
      </c>
      <c r="R395" s="7">
        <f t="shared" si="43"/>
        <v>0</v>
      </c>
      <c r="S395" s="7">
        <f t="shared" si="43"/>
        <v>0</v>
      </c>
      <c r="T395" s="7">
        <f t="shared" si="43"/>
        <v>0</v>
      </c>
      <c r="U395" s="7">
        <f t="shared" si="43"/>
        <v>0</v>
      </c>
      <c r="V395" s="7">
        <f t="shared" si="43"/>
        <v>0</v>
      </c>
      <c r="X395" s="61">
        <f>X396+X400+X402</f>
        <v>6664.566999999999</v>
      </c>
      <c r="Y395" s="76">
        <f aca="true" t="shared" si="44" ref="Y395:Y458">X395/F395*100</f>
        <v>49.957227388485784</v>
      </c>
      <c r="Z395" s="82"/>
      <c r="AA395" s="120"/>
    </row>
    <row r="396" spans="1:27" s="22" customFormat="1" ht="15.75" outlineLevel="6">
      <c r="A396" s="5" t="s">
        <v>110</v>
      </c>
      <c r="B396" s="6" t="s">
        <v>13</v>
      </c>
      <c r="C396" s="6" t="s">
        <v>313</v>
      </c>
      <c r="D396" s="6" t="s">
        <v>111</v>
      </c>
      <c r="E396" s="6"/>
      <c r="F396" s="62">
        <f>F397+F398+F399</f>
        <v>11726.79322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62">
        <f>X397+X398+X399</f>
        <v>5651.401</v>
      </c>
      <c r="Y396" s="76">
        <f t="shared" si="44"/>
        <v>48.19221157887868</v>
      </c>
      <c r="Z396" s="82"/>
      <c r="AA396" s="120"/>
    </row>
    <row r="397" spans="1:27" s="22" customFormat="1" ht="15.75" outlineLevel="6">
      <c r="A397" s="32" t="s">
        <v>241</v>
      </c>
      <c r="B397" s="33" t="s">
        <v>13</v>
      </c>
      <c r="C397" s="33" t="s">
        <v>313</v>
      </c>
      <c r="D397" s="33" t="s">
        <v>112</v>
      </c>
      <c r="E397" s="33"/>
      <c r="F397" s="63">
        <v>9000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63">
        <v>4324.584</v>
      </c>
      <c r="Y397" s="76">
        <f t="shared" si="44"/>
        <v>48.050933333333326</v>
      </c>
      <c r="Z397" s="82"/>
      <c r="AA397" s="120"/>
    </row>
    <row r="398" spans="1:27" s="22" customFormat="1" ht="31.5" outlineLevel="6">
      <c r="A398" s="32" t="s">
        <v>248</v>
      </c>
      <c r="B398" s="33" t="s">
        <v>13</v>
      </c>
      <c r="C398" s="33" t="s">
        <v>313</v>
      </c>
      <c r="D398" s="33" t="s">
        <v>113</v>
      </c>
      <c r="E398" s="33"/>
      <c r="F398" s="63"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63">
        <v>0</v>
      </c>
      <c r="Y398" s="76">
        <v>0</v>
      </c>
      <c r="Z398" s="82"/>
      <c r="AA398" s="120"/>
    </row>
    <row r="399" spans="1:27" s="22" customFormat="1" ht="47.25" outlineLevel="6">
      <c r="A399" s="32" t="s">
        <v>245</v>
      </c>
      <c r="B399" s="33" t="s">
        <v>13</v>
      </c>
      <c r="C399" s="33" t="s">
        <v>313</v>
      </c>
      <c r="D399" s="33" t="s">
        <v>246</v>
      </c>
      <c r="E399" s="33"/>
      <c r="F399" s="63">
        <v>2726.79322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63">
        <v>1326.817</v>
      </c>
      <c r="Y399" s="76">
        <f t="shared" si="44"/>
        <v>48.65851177376772</v>
      </c>
      <c r="Z399" s="82"/>
      <c r="AA399" s="120"/>
    </row>
    <row r="400" spans="1:27" s="22" customFormat="1" ht="15.75" outlineLevel="6">
      <c r="A400" s="5" t="s">
        <v>95</v>
      </c>
      <c r="B400" s="6" t="s">
        <v>13</v>
      </c>
      <c r="C400" s="6" t="s">
        <v>313</v>
      </c>
      <c r="D400" s="6" t="s">
        <v>96</v>
      </c>
      <c r="E400" s="6"/>
      <c r="F400" s="62">
        <f>F401</f>
        <v>1557.1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62">
        <f>X401</f>
        <v>1004.302</v>
      </c>
      <c r="Y400" s="76">
        <f t="shared" si="44"/>
        <v>64.49823389634578</v>
      </c>
      <c r="Z400" s="82"/>
      <c r="AA400" s="120"/>
    </row>
    <row r="401" spans="1:27" s="22" customFormat="1" ht="31.5" outlineLevel="6">
      <c r="A401" s="32" t="s">
        <v>97</v>
      </c>
      <c r="B401" s="33" t="s">
        <v>13</v>
      </c>
      <c r="C401" s="33" t="s">
        <v>313</v>
      </c>
      <c r="D401" s="33" t="s">
        <v>98</v>
      </c>
      <c r="E401" s="33"/>
      <c r="F401" s="63">
        <v>1557.1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63">
        <v>1004.302</v>
      </c>
      <c r="Y401" s="76">
        <f t="shared" si="44"/>
        <v>64.49823389634578</v>
      </c>
      <c r="Z401" s="82"/>
      <c r="AA401" s="120"/>
    </row>
    <row r="402" spans="1:27" s="22" customFormat="1" ht="15.75" outlineLevel="6">
      <c r="A402" s="5" t="s">
        <v>99</v>
      </c>
      <c r="B402" s="6" t="s">
        <v>13</v>
      </c>
      <c r="C402" s="6" t="s">
        <v>313</v>
      </c>
      <c r="D402" s="6" t="s">
        <v>100</v>
      </c>
      <c r="E402" s="6"/>
      <c r="F402" s="62">
        <f>F403+F404+F405</f>
        <v>56.65298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62">
        <f>X403+X404+X405</f>
        <v>8.864</v>
      </c>
      <c r="Y402" s="76">
        <f t="shared" si="44"/>
        <v>15.64613194222087</v>
      </c>
      <c r="Z402" s="82"/>
      <c r="AA402" s="120"/>
    </row>
    <row r="403" spans="1:27" s="22" customFormat="1" ht="15.75" outlineLevel="6">
      <c r="A403" s="32" t="s">
        <v>101</v>
      </c>
      <c r="B403" s="33" t="s">
        <v>13</v>
      </c>
      <c r="C403" s="33" t="s">
        <v>313</v>
      </c>
      <c r="D403" s="33" t="s">
        <v>103</v>
      </c>
      <c r="E403" s="33"/>
      <c r="F403" s="63">
        <v>2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63">
        <v>0.738</v>
      </c>
      <c r="Y403" s="76">
        <f t="shared" si="44"/>
        <v>36.9</v>
      </c>
      <c r="Z403" s="82"/>
      <c r="AA403" s="120"/>
    </row>
    <row r="404" spans="1:27" s="22" customFormat="1" ht="15.75" outlineLevel="6">
      <c r="A404" s="32" t="s">
        <v>102</v>
      </c>
      <c r="B404" s="33" t="s">
        <v>13</v>
      </c>
      <c r="C404" s="33" t="s">
        <v>313</v>
      </c>
      <c r="D404" s="33" t="s">
        <v>104</v>
      </c>
      <c r="E404" s="33"/>
      <c r="F404" s="63">
        <v>5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63">
        <v>1.329</v>
      </c>
      <c r="Y404" s="76">
        <f t="shared" si="44"/>
        <v>26.58</v>
      </c>
      <c r="Z404" s="82"/>
      <c r="AA404" s="120"/>
    </row>
    <row r="405" spans="1:27" s="22" customFormat="1" ht="15.75" outlineLevel="6">
      <c r="A405" s="32" t="s">
        <v>353</v>
      </c>
      <c r="B405" s="33" t="s">
        <v>13</v>
      </c>
      <c r="C405" s="33" t="s">
        <v>313</v>
      </c>
      <c r="D405" s="33" t="s">
        <v>352</v>
      </c>
      <c r="E405" s="33"/>
      <c r="F405" s="63">
        <v>49.65298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63">
        <v>6.797</v>
      </c>
      <c r="Y405" s="76">
        <f t="shared" si="44"/>
        <v>13.689007185470036</v>
      </c>
      <c r="Z405" s="82"/>
      <c r="AA405" s="120"/>
    </row>
    <row r="406" spans="1:27" s="22" customFormat="1" ht="17.25" customHeight="1" outlineLevel="6">
      <c r="A406" s="15" t="s">
        <v>72</v>
      </c>
      <c r="B406" s="16" t="s">
        <v>52</v>
      </c>
      <c r="C406" s="16" t="s">
        <v>249</v>
      </c>
      <c r="D406" s="16" t="s">
        <v>5</v>
      </c>
      <c r="E406" s="16"/>
      <c r="F406" s="59">
        <f>F407</f>
        <v>21763.4</v>
      </c>
      <c r="G406" s="17" t="e">
        <f>G407+#REF!+#REF!</f>
        <v>#REF!</v>
      </c>
      <c r="H406" s="17" t="e">
        <f>H407+#REF!+#REF!</f>
        <v>#REF!</v>
      </c>
      <c r="I406" s="17" t="e">
        <f>I407+#REF!+#REF!</f>
        <v>#REF!</v>
      </c>
      <c r="J406" s="17" t="e">
        <f>J407+#REF!+#REF!</f>
        <v>#REF!</v>
      </c>
      <c r="K406" s="17" t="e">
        <f>K407+#REF!+#REF!</f>
        <v>#REF!</v>
      </c>
      <c r="L406" s="17" t="e">
        <f>L407+#REF!+#REF!</f>
        <v>#REF!</v>
      </c>
      <c r="M406" s="17" t="e">
        <f>M407+#REF!+#REF!</f>
        <v>#REF!</v>
      </c>
      <c r="N406" s="17" t="e">
        <f>N407+#REF!+#REF!</f>
        <v>#REF!</v>
      </c>
      <c r="O406" s="17" t="e">
        <f>O407+#REF!+#REF!</f>
        <v>#REF!</v>
      </c>
      <c r="P406" s="17" t="e">
        <f>P407+#REF!+#REF!</f>
        <v>#REF!</v>
      </c>
      <c r="Q406" s="17" t="e">
        <f>Q407+#REF!+#REF!</f>
        <v>#REF!</v>
      </c>
      <c r="R406" s="17" t="e">
        <f>R407+#REF!+#REF!</f>
        <v>#REF!</v>
      </c>
      <c r="S406" s="17" t="e">
        <f>S407+#REF!+#REF!</f>
        <v>#REF!</v>
      </c>
      <c r="T406" s="17" t="e">
        <f>T407+#REF!+#REF!</f>
        <v>#REF!</v>
      </c>
      <c r="U406" s="17" t="e">
        <f>U407+#REF!+#REF!</f>
        <v>#REF!</v>
      </c>
      <c r="V406" s="17" t="e">
        <f>V407+#REF!+#REF!</f>
        <v>#REF!</v>
      </c>
      <c r="X406" s="59">
        <f>X407</f>
        <v>10420.678</v>
      </c>
      <c r="Y406" s="76">
        <f t="shared" si="44"/>
        <v>47.88166371063344</v>
      </c>
      <c r="Z406" s="82"/>
      <c r="AA406" s="120"/>
    </row>
    <row r="407" spans="1:27" s="22" customFormat="1" ht="15.75" outlineLevel="3">
      <c r="A407" s="8" t="s">
        <v>38</v>
      </c>
      <c r="B407" s="9" t="s">
        <v>14</v>
      </c>
      <c r="C407" s="9" t="s">
        <v>249</v>
      </c>
      <c r="D407" s="9" t="s">
        <v>5</v>
      </c>
      <c r="E407" s="9"/>
      <c r="F407" s="60">
        <f>F408+F423+F427+F431</f>
        <v>21763.4</v>
      </c>
      <c r="G407" s="10" t="e">
        <f>G408+#REF!+#REF!</f>
        <v>#REF!</v>
      </c>
      <c r="H407" s="10" t="e">
        <f>H408+#REF!+#REF!</f>
        <v>#REF!</v>
      </c>
      <c r="I407" s="10" t="e">
        <f>I408+#REF!+#REF!</f>
        <v>#REF!</v>
      </c>
      <c r="J407" s="10" t="e">
        <f>J408+#REF!+#REF!</f>
        <v>#REF!</v>
      </c>
      <c r="K407" s="10" t="e">
        <f>K408+#REF!+#REF!</f>
        <v>#REF!</v>
      </c>
      <c r="L407" s="10" t="e">
        <f>L408+#REF!+#REF!</f>
        <v>#REF!</v>
      </c>
      <c r="M407" s="10" t="e">
        <f>M408+#REF!+#REF!</f>
        <v>#REF!</v>
      </c>
      <c r="N407" s="10" t="e">
        <f>N408+#REF!+#REF!</f>
        <v>#REF!</v>
      </c>
      <c r="O407" s="10" t="e">
        <f>O408+#REF!+#REF!</f>
        <v>#REF!</v>
      </c>
      <c r="P407" s="10" t="e">
        <f>P408+#REF!+#REF!</f>
        <v>#REF!</v>
      </c>
      <c r="Q407" s="10" t="e">
        <f>Q408+#REF!+#REF!</f>
        <v>#REF!</v>
      </c>
      <c r="R407" s="10" t="e">
        <f>R408+#REF!+#REF!</f>
        <v>#REF!</v>
      </c>
      <c r="S407" s="10" t="e">
        <f>S408+#REF!+#REF!</f>
        <v>#REF!</v>
      </c>
      <c r="T407" s="10" t="e">
        <f>T408+#REF!+#REF!</f>
        <v>#REF!</v>
      </c>
      <c r="U407" s="10" t="e">
        <f>U408+#REF!+#REF!</f>
        <v>#REF!</v>
      </c>
      <c r="V407" s="10" t="e">
        <f>V408+#REF!+#REF!</f>
        <v>#REF!</v>
      </c>
      <c r="X407" s="60">
        <f>X408+X423+X427+X431</f>
        <v>10420.678</v>
      </c>
      <c r="Y407" s="76">
        <f t="shared" si="44"/>
        <v>47.88166371063344</v>
      </c>
      <c r="Z407" s="82"/>
      <c r="AA407" s="120"/>
    </row>
    <row r="408" spans="1:27" s="22" customFormat="1" ht="19.5" customHeight="1" outlineLevel="3">
      <c r="A408" s="50" t="s">
        <v>167</v>
      </c>
      <c r="B408" s="9" t="s">
        <v>14</v>
      </c>
      <c r="C408" s="9" t="s">
        <v>314</v>
      </c>
      <c r="D408" s="9" t="s">
        <v>5</v>
      </c>
      <c r="E408" s="9"/>
      <c r="F408" s="60">
        <f>F409+F415</f>
        <v>21611</v>
      </c>
      <c r="G408" s="10">
        <f aca="true" t="shared" si="45" ref="G408:V408">G416</f>
        <v>0</v>
      </c>
      <c r="H408" s="10">
        <f t="shared" si="45"/>
        <v>0</v>
      </c>
      <c r="I408" s="10">
        <f t="shared" si="45"/>
        <v>0</v>
      </c>
      <c r="J408" s="10">
        <f t="shared" si="45"/>
        <v>0</v>
      </c>
      <c r="K408" s="10">
        <f t="shared" si="45"/>
        <v>0</v>
      </c>
      <c r="L408" s="10">
        <f t="shared" si="45"/>
        <v>0</v>
      </c>
      <c r="M408" s="10">
        <f t="shared" si="45"/>
        <v>0</v>
      </c>
      <c r="N408" s="10">
        <f t="shared" si="45"/>
        <v>0</v>
      </c>
      <c r="O408" s="10">
        <f t="shared" si="45"/>
        <v>0</v>
      </c>
      <c r="P408" s="10">
        <f t="shared" si="45"/>
        <v>0</v>
      </c>
      <c r="Q408" s="10">
        <f t="shared" si="45"/>
        <v>0</v>
      </c>
      <c r="R408" s="10">
        <f t="shared" si="45"/>
        <v>0</v>
      </c>
      <c r="S408" s="10">
        <f t="shared" si="45"/>
        <v>0</v>
      </c>
      <c r="T408" s="10">
        <f t="shared" si="45"/>
        <v>0</v>
      </c>
      <c r="U408" s="10">
        <f t="shared" si="45"/>
        <v>0</v>
      </c>
      <c r="V408" s="10">
        <f t="shared" si="45"/>
        <v>0</v>
      </c>
      <c r="X408" s="60">
        <f>X409+X415</f>
        <v>10402.678</v>
      </c>
      <c r="Y408" s="76">
        <f t="shared" si="44"/>
        <v>48.13603257600296</v>
      </c>
      <c r="Z408" s="82"/>
      <c r="AA408" s="120"/>
    </row>
    <row r="409" spans="1:27" s="22" customFormat="1" ht="19.5" customHeight="1" outlineLevel="3">
      <c r="A409" s="35" t="s">
        <v>121</v>
      </c>
      <c r="B409" s="18" t="s">
        <v>14</v>
      </c>
      <c r="C409" s="18" t="s">
        <v>315</v>
      </c>
      <c r="D409" s="18" t="s">
        <v>5</v>
      </c>
      <c r="E409" s="18"/>
      <c r="F409" s="61">
        <f>F410</f>
        <v>300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X409" s="61">
        <f>X410</f>
        <v>0</v>
      </c>
      <c r="Y409" s="76">
        <f t="shared" si="44"/>
        <v>0</v>
      </c>
      <c r="Z409" s="82"/>
      <c r="AA409" s="120"/>
    </row>
    <row r="410" spans="1:27" s="22" customFormat="1" ht="32.25" customHeight="1" outlineLevel="3">
      <c r="A410" s="57" t="s">
        <v>168</v>
      </c>
      <c r="B410" s="6" t="s">
        <v>14</v>
      </c>
      <c r="C410" s="6" t="s">
        <v>316</v>
      </c>
      <c r="D410" s="6" t="s">
        <v>5</v>
      </c>
      <c r="E410" s="6"/>
      <c r="F410" s="62">
        <f>F411+F413</f>
        <v>300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X410" s="62">
        <f>X411+X413</f>
        <v>0</v>
      </c>
      <c r="Y410" s="76">
        <f t="shared" si="44"/>
        <v>0</v>
      </c>
      <c r="Z410" s="82"/>
      <c r="AA410" s="120"/>
    </row>
    <row r="411" spans="1:27" s="22" customFormat="1" ht="19.5" customHeight="1" outlineLevel="3">
      <c r="A411" s="83" t="s">
        <v>95</v>
      </c>
      <c r="B411" s="84" t="s">
        <v>14</v>
      </c>
      <c r="C411" s="84" t="s">
        <v>316</v>
      </c>
      <c r="D411" s="84" t="s">
        <v>96</v>
      </c>
      <c r="E411" s="84"/>
      <c r="F411" s="131">
        <f>F412</f>
        <v>50</v>
      </c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0"/>
      <c r="X411" s="131">
        <f>X412</f>
        <v>0</v>
      </c>
      <c r="Y411" s="76">
        <f t="shared" si="44"/>
        <v>0</v>
      </c>
      <c r="Z411" s="82"/>
      <c r="AA411" s="120"/>
    </row>
    <row r="412" spans="1:27" s="22" customFormat="1" ht="19.5" customHeight="1" outlineLevel="3">
      <c r="A412" s="32" t="s">
        <v>97</v>
      </c>
      <c r="B412" s="33" t="s">
        <v>14</v>
      </c>
      <c r="C412" s="33" t="s">
        <v>316</v>
      </c>
      <c r="D412" s="33" t="s">
        <v>98</v>
      </c>
      <c r="E412" s="33"/>
      <c r="F412" s="113">
        <v>50</v>
      </c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94"/>
      <c r="X412" s="113">
        <v>0</v>
      </c>
      <c r="Y412" s="76">
        <f t="shared" si="44"/>
        <v>0</v>
      </c>
      <c r="Z412" s="82"/>
      <c r="AA412" s="120"/>
    </row>
    <row r="413" spans="1:27" s="22" customFormat="1" ht="19.5" customHeight="1" outlineLevel="3">
      <c r="A413" s="83" t="s">
        <v>374</v>
      </c>
      <c r="B413" s="84" t="s">
        <v>14</v>
      </c>
      <c r="C413" s="84" t="s">
        <v>316</v>
      </c>
      <c r="D413" s="84" t="s">
        <v>373</v>
      </c>
      <c r="E413" s="84"/>
      <c r="F413" s="131">
        <f>F414</f>
        <v>250</v>
      </c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0"/>
      <c r="X413" s="131">
        <f>X414</f>
        <v>0</v>
      </c>
      <c r="Y413" s="76">
        <f t="shared" si="44"/>
        <v>0</v>
      </c>
      <c r="Z413" s="82"/>
      <c r="AA413" s="120"/>
    </row>
    <row r="414" spans="1:27" s="22" customFormat="1" ht="33.75" customHeight="1" outlineLevel="3">
      <c r="A414" s="32" t="s">
        <v>375</v>
      </c>
      <c r="B414" s="33" t="s">
        <v>14</v>
      </c>
      <c r="C414" s="33" t="s">
        <v>316</v>
      </c>
      <c r="D414" s="33" t="s">
        <v>372</v>
      </c>
      <c r="E414" s="33"/>
      <c r="F414" s="113">
        <v>250</v>
      </c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94"/>
      <c r="X414" s="113">
        <v>0</v>
      </c>
      <c r="Y414" s="76">
        <f t="shared" si="44"/>
        <v>0</v>
      </c>
      <c r="Z414" s="82"/>
      <c r="AA414" s="120"/>
    </row>
    <row r="415" spans="1:27" s="22" customFormat="1" ht="35.25" customHeight="1" outlineLevel="3">
      <c r="A415" s="46" t="s">
        <v>169</v>
      </c>
      <c r="B415" s="18" t="s">
        <v>14</v>
      </c>
      <c r="C415" s="18" t="s">
        <v>317</v>
      </c>
      <c r="D415" s="18" t="s">
        <v>5</v>
      </c>
      <c r="E415" s="18"/>
      <c r="F415" s="61">
        <f>F416+F420</f>
        <v>21311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X415" s="61">
        <f>X416+X420</f>
        <v>10402.678</v>
      </c>
      <c r="Y415" s="76">
        <f t="shared" si="44"/>
        <v>48.81365491999437</v>
      </c>
      <c r="Z415" s="82"/>
      <c r="AA415" s="120"/>
    </row>
    <row r="416" spans="1:27" s="22" customFormat="1" ht="31.5" outlineLevel="3">
      <c r="A416" s="5" t="s">
        <v>170</v>
      </c>
      <c r="B416" s="6" t="s">
        <v>14</v>
      </c>
      <c r="C416" s="6" t="s">
        <v>318</v>
      </c>
      <c r="D416" s="6" t="s">
        <v>5</v>
      </c>
      <c r="E416" s="6"/>
      <c r="F416" s="62">
        <f>F417</f>
        <v>12597.5</v>
      </c>
      <c r="G416" s="7">
        <f aca="true" t="shared" si="46" ref="G416:V416">G418</f>
        <v>0</v>
      </c>
      <c r="H416" s="7">
        <f t="shared" si="46"/>
        <v>0</v>
      </c>
      <c r="I416" s="7">
        <f t="shared" si="46"/>
        <v>0</v>
      </c>
      <c r="J416" s="7">
        <f t="shared" si="46"/>
        <v>0</v>
      </c>
      <c r="K416" s="7">
        <f t="shared" si="46"/>
        <v>0</v>
      </c>
      <c r="L416" s="7">
        <f t="shared" si="46"/>
        <v>0</v>
      </c>
      <c r="M416" s="7">
        <f t="shared" si="46"/>
        <v>0</v>
      </c>
      <c r="N416" s="7">
        <f t="shared" si="46"/>
        <v>0</v>
      </c>
      <c r="O416" s="7">
        <f t="shared" si="46"/>
        <v>0</v>
      </c>
      <c r="P416" s="7">
        <f t="shared" si="46"/>
        <v>0</v>
      </c>
      <c r="Q416" s="7">
        <f t="shared" si="46"/>
        <v>0</v>
      </c>
      <c r="R416" s="7">
        <f t="shared" si="46"/>
        <v>0</v>
      </c>
      <c r="S416" s="7">
        <f t="shared" si="46"/>
        <v>0</v>
      </c>
      <c r="T416" s="7">
        <f t="shared" si="46"/>
        <v>0</v>
      </c>
      <c r="U416" s="7">
        <f t="shared" si="46"/>
        <v>0</v>
      </c>
      <c r="V416" s="7">
        <f t="shared" si="46"/>
        <v>0</v>
      </c>
      <c r="X416" s="62">
        <f>X417</f>
        <v>6466.151</v>
      </c>
      <c r="Y416" s="76">
        <f t="shared" si="44"/>
        <v>51.3288430244096</v>
      </c>
      <c r="Z416" s="82"/>
      <c r="AA416" s="120"/>
    </row>
    <row r="417" spans="1:27" s="22" customFormat="1" ht="15.75" outlineLevel="3">
      <c r="A417" s="83" t="s">
        <v>118</v>
      </c>
      <c r="B417" s="84" t="s">
        <v>14</v>
      </c>
      <c r="C417" s="84" t="s">
        <v>318</v>
      </c>
      <c r="D417" s="84" t="s">
        <v>119</v>
      </c>
      <c r="E417" s="84"/>
      <c r="F417" s="78">
        <f>F418+F419</f>
        <v>12597.5</v>
      </c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7"/>
      <c r="X417" s="78">
        <f>X418+X419</f>
        <v>6466.151</v>
      </c>
      <c r="Y417" s="76">
        <f t="shared" si="44"/>
        <v>51.3288430244096</v>
      </c>
      <c r="Z417" s="82"/>
      <c r="AA417" s="120"/>
    </row>
    <row r="418" spans="1:27" s="22" customFormat="1" ht="47.25" outlineLevel="3">
      <c r="A418" s="40" t="s">
        <v>198</v>
      </c>
      <c r="B418" s="33" t="s">
        <v>14</v>
      </c>
      <c r="C418" s="33" t="s">
        <v>318</v>
      </c>
      <c r="D418" s="33" t="s">
        <v>85</v>
      </c>
      <c r="E418" s="33"/>
      <c r="F418" s="63">
        <v>12597.5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63">
        <v>6466.151</v>
      </c>
      <c r="Y418" s="76">
        <f t="shared" si="44"/>
        <v>51.3288430244096</v>
      </c>
      <c r="Z418" s="82"/>
      <c r="AA418" s="120"/>
    </row>
    <row r="419" spans="1:27" s="22" customFormat="1" ht="15.75" outlineLevel="3">
      <c r="A419" s="43" t="s">
        <v>86</v>
      </c>
      <c r="B419" s="33" t="s">
        <v>14</v>
      </c>
      <c r="C419" s="33" t="s">
        <v>339</v>
      </c>
      <c r="D419" s="33" t="s">
        <v>87</v>
      </c>
      <c r="E419" s="33"/>
      <c r="F419" s="63"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63">
        <v>0</v>
      </c>
      <c r="Y419" s="76">
        <v>0</v>
      </c>
      <c r="Z419" s="82"/>
      <c r="AA419" s="120"/>
    </row>
    <row r="420" spans="1:27" s="22" customFormat="1" ht="31.5" outlineLevel="3">
      <c r="A420" s="5" t="s">
        <v>171</v>
      </c>
      <c r="B420" s="6" t="s">
        <v>14</v>
      </c>
      <c r="C420" s="6" t="s">
        <v>319</v>
      </c>
      <c r="D420" s="6" t="s">
        <v>5</v>
      </c>
      <c r="E420" s="6"/>
      <c r="F420" s="62">
        <f>F421</f>
        <v>8713.5</v>
      </c>
      <c r="G420" s="7">
        <f aca="true" t="shared" si="47" ref="G420:V420">G422</f>
        <v>0</v>
      </c>
      <c r="H420" s="7">
        <f t="shared" si="47"/>
        <v>0</v>
      </c>
      <c r="I420" s="7">
        <f t="shared" si="47"/>
        <v>0</v>
      </c>
      <c r="J420" s="7">
        <f t="shared" si="47"/>
        <v>0</v>
      </c>
      <c r="K420" s="7">
        <f t="shared" si="47"/>
        <v>0</v>
      </c>
      <c r="L420" s="7">
        <f t="shared" si="47"/>
        <v>0</v>
      </c>
      <c r="M420" s="7">
        <f t="shared" si="47"/>
        <v>0</v>
      </c>
      <c r="N420" s="7">
        <f t="shared" si="47"/>
        <v>0</v>
      </c>
      <c r="O420" s="7">
        <f t="shared" si="47"/>
        <v>0</v>
      </c>
      <c r="P420" s="7">
        <f t="shared" si="47"/>
        <v>0</v>
      </c>
      <c r="Q420" s="7">
        <f t="shared" si="47"/>
        <v>0</v>
      </c>
      <c r="R420" s="7">
        <f t="shared" si="47"/>
        <v>0</v>
      </c>
      <c r="S420" s="7">
        <f t="shared" si="47"/>
        <v>0</v>
      </c>
      <c r="T420" s="7">
        <f t="shared" si="47"/>
        <v>0</v>
      </c>
      <c r="U420" s="7">
        <f t="shared" si="47"/>
        <v>0</v>
      </c>
      <c r="V420" s="7">
        <f t="shared" si="47"/>
        <v>0</v>
      </c>
      <c r="X420" s="62">
        <f>X421</f>
        <v>3936.527</v>
      </c>
      <c r="Y420" s="76">
        <f t="shared" si="44"/>
        <v>45.177334021920004</v>
      </c>
      <c r="Z420" s="82"/>
      <c r="AA420" s="120"/>
    </row>
    <row r="421" spans="1:27" s="22" customFormat="1" ht="15.75" outlineLevel="3">
      <c r="A421" s="83" t="s">
        <v>118</v>
      </c>
      <c r="B421" s="84" t="s">
        <v>14</v>
      </c>
      <c r="C421" s="84" t="s">
        <v>319</v>
      </c>
      <c r="D421" s="84" t="s">
        <v>119</v>
      </c>
      <c r="E421" s="84"/>
      <c r="F421" s="78">
        <f>F422</f>
        <v>8713.5</v>
      </c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7"/>
      <c r="X421" s="78">
        <f>X422</f>
        <v>3936.527</v>
      </c>
      <c r="Y421" s="76">
        <f t="shared" si="44"/>
        <v>45.177334021920004</v>
      </c>
      <c r="Z421" s="82"/>
      <c r="AA421" s="120"/>
    </row>
    <row r="422" spans="1:27" s="22" customFormat="1" ht="47.25" outlineLevel="3">
      <c r="A422" s="40" t="s">
        <v>198</v>
      </c>
      <c r="B422" s="33" t="s">
        <v>14</v>
      </c>
      <c r="C422" s="33" t="s">
        <v>319</v>
      </c>
      <c r="D422" s="33" t="s">
        <v>85</v>
      </c>
      <c r="E422" s="33"/>
      <c r="F422" s="63">
        <v>8713.5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63">
        <v>3936.527</v>
      </c>
      <c r="Y422" s="76">
        <f t="shared" si="44"/>
        <v>45.177334021920004</v>
      </c>
      <c r="Z422" s="82"/>
      <c r="AA422" s="120"/>
    </row>
    <row r="423" spans="1:27" s="22" customFormat="1" ht="15.75" outlineLevel="3">
      <c r="A423" s="8" t="s">
        <v>227</v>
      </c>
      <c r="B423" s="9" t="s">
        <v>14</v>
      </c>
      <c r="C423" s="9" t="s">
        <v>320</v>
      </c>
      <c r="D423" s="9" t="s">
        <v>5</v>
      </c>
      <c r="E423" s="9"/>
      <c r="F423" s="60">
        <f>F424</f>
        <v>80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60">
        <f>X424</f>
        <v>0</v>
      </c>
      <c r="Y423" s="76">
        <f t="shared" si="44"/>
        <v>0</v>
      </c>
      <c r="Z423" s="82"/>
      <c r="AA423" s="120"/>
    </row>
    <row r="424" spans="1:27" s="22" customFormat="1" ht="36" customHeight="1" outlineLevel="3">
      <c r="A424" s="57" t="s">
        <v>172</v>
      </c>
      <c r="B424" s="6" t="s">
        <v>14</v>
      </c>
      <c r="C424" s="6" t="s">
        <v>321</v>
      </c>
      <c r="D424" s="6" t="s">
        <v>5</v>
      </c>
      <c r="E424" s="6"/>
      <c r="F424" s="62">
        <f>F425</f>
        <v>80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62">
        <f>X425</f>
        <v>0</v>
      </c>
      <c r="Y424" s="76">
        <f t="shared" si="44"/>
        <v>0</v>
      </c>
      <c r="Z424" s="82"/>
      <c r="AA424" s="120"/>
    </row>
    <row r="425" spans="1:27" s="22" customFormat="1" ht="15.75" outlineLevel="3">
      <c r="A425" s="83" t="s">
        <v>95</v>
      </c>
      <c r="B425" s="84" t="s">
        <v>14</v>
      </c>
      <c r="C425" s="84" t="s">
        <v>321</v>
      </c>
      <c r="D425" s="84" t="s">
        <v>96</v>
      </c>
      <c r="E425" s="84"/>
      <c r="F425" s="78">
        <f>F426</f>
        <v>80</v>
      </c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7"/>
      <c r="X425" s="78">
        <f>X426</f>
        <v>0</v>
      </c>
      <c r="Y425" s="76">
        <f t="shared" si="44"/>
        <v>0</v>
      </c>
      <c r="Z425" s="82"/>
      <c r="AA425" s="120"/>
    </row>
    <row r="426" spans="1:27" s="22" customFormat="1" ht="31.5" outlineLevel="3">
      <c r="A426" s="32" t="s">
        <v>97</v>
      </c>
      <c r="B426" s="33" t="s">
        <v>14</v>
      </c>
      <c r="C426" s="33" t="s">
        <v>321</v>
      </c>
      <c r="D426" s="33" t="s">
        <v>98</v>
      </c>
      <c r="E426" s="33"/>
      <c r="F426" s="63">
        <v>80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63">
        <v>0</v>
      </c>
      <c r="Y426" s="76">
        <f t="shared" si="44"/>
        <v>0</v>
      </c>
      <c r="Z426" s="82"/>
      <c r="AA426" s="120"/>
    </row>
    <row r="427" spans="1:27" s="22" customFormat="1" ht="15.75" outlineLevel="3">
      <c r="A427" s="8" t="s">
        <v>228</v>
      </c>
      <c r="B427" s="9" t="s">
        <v>14</v>
      </c>
      <c r="C427" s="9" t="s">
        <v>322</v>
      </c>
      <c r="D427" s="9" t="s">
        <v>5</v>
      </c>
      <c r="E427" s="9"/>
      <c r="F427" s="60">
        <f>F428</f>
        <v>42.4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60">
        <f>X428</f>
        <v>8</v>
      </c>
      <c r="Y427" s="76">
        <f t="shared" si="44"/>
        <v>18.867924528301888</v>
      </c>
      <c r="Z427" s="82"/>
      <c r="AA427" s="120"/>
    </row>
    <row r="428" spans="1:27" s="22" customFormat="1" ht="31.5" outlineLevel="3">
      <c r="A428" s="57" t="s">
        <v>173</v>
      </c>
      <c r="B428" s="6" t="s">
        <v>14</v>
      </c>
      <c r="C428" s="6" t="s">
        <v>323</v>
      </c>
      <c r="D428" s="6" t="s">
        <v>5</v>
      </c>
      <c r="E428" s="6"/>
      <c r="F428" s="62">
        <f>F429</f>
        <v>42.4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62">
        <f>X429</f>
        <v>8</v>
      </c>
      <c r="Y428" s="76">
        <f t="shared" si="44"/>
        <v>18.867924528301888</v>
      </c>
      <c r="Z428" s="82"/>
      <c r="AA428" s="120"/>
    </row>
    <row r="429" spans="1:27" s="22" customFormat="1" ht="15.75" outlineLevel="3">
      <c r="A429" s="83" t="s">
        <v>95</v>
      </c>
      <c r="B429" s="84" t="s">
        <v>14</v>
      </c>
      <c r="C429" s="84" t="s">
        <v>323</v>
      </c>
      <c r="D429" s="84" t="s">
        <v>96</v>
      </c>
      <c r="E429" s="84"/>
      <c r="F429" s="78">
        <f>F430</f>
        <v>42.4</v>
      </c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7"/>
      <c r="X429" s="78">
        <f>X430</f>
        <v>8</v>
      </c>
      <c r="Y429" s="76">
        <f t="shared" si="44"/>
        <v>18.867924528301888</v>
      </c>
      <c r="Z429" s="82"/>
      <c r="AA429" s="120"/>
    </row>
    <row r="430" spans="1:27" s="22" customFormat="1" ht="31.5" outlineLevel="3">
      <c r="A430" s="32" t="s">
        <v>97</v>
      </c>
      <c r="B430" s="33" t="s">
        <v>14</v>
      </c>
      <c r="C430" s="33" t="s">
        <v>323</v>
      </c>
      <c r="D430" s="33" t="s">
        <v>98</v>
      </c>
      <c r="E430" s="33"/>
      <c r="F430" s="63">
        <v>42.4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63">
        <v>8</v>
      </c>
      <c r="Y430" s="76">
        <f t="shared" si="44"/>
        <v>18.867924528301888</v>
      </c>
      <c r="Z430" s="82"/>
      <c r="AA430" s="120"/>
    </row>
    <row r="431" spans="1:27" s="22" customFormat="1" ht="15.75" outlineLevel="3">
      <c r="A431" s="8" t="s">
        <v>229</v>
      </c>
      <c r="B431" s="9" t="s">
        <v>14</v>
      </c>
      <c r="C431" s="9" t="s">
        <v>324</v>
      </c>
      <c r="D431" s="9" t="s">
        <v>5</v>
      </c>
      <c r="E431" s="9"/>
      <c r="F431" s="60">
        <f>F432</f>
        <v>30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60">
        <f>X432</f>
        <v>10</v>
      </c>
      <c r="Y431" s="76">
        <f t="shared" si="44"/>
        <v>33.33333333333333</v>
      </c>
      <c r="Z431" s="82"/>
      <c r="AA431" s="120"/>
    </row>
    <row r="432" spans="1:27" s="22" customFormat="1" ht="31.5" outlineLevel="3">
      <c r="A432" s="57" t="s">
        <v>174</v>
      </c>
      <c r="B432" s="6" t="s">
        <v>14</v>
      </c>
      <c r="C432" s="6" t="s">
        <v>325</v>
      </c>
      <c r="D432" s="6" t="s">
        <v>5</v>
      </c>
      <c r="E432" s="6"/>
      <c r="F432" s="62">
        <f>F433</f>
        <v>30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62">
        <f>X433</f>
        <v>10</v>
      </c>
      <c r="Y432" s="76">
        <f t="shared" si="44"/>
        <v>33.33333333333333</v>
      </c>
      <c r="Z432" s="82"/>
      <c r="AA432" s="120"/>
    </row>
    <row r="433" spans="1:27" s="22" customFormat="1" ht="15.75" outlineLevel="3">
      <c r="A433" s="83" t="s">
        <v>95</v>
      </c>
      <c r="B433" s="84" t="s">
        <v>14</v>
      </c>
      <c r="C433" s="84" t="s">
        <v>325</v>
      </c>
      <c r="D433" s="84" t="s">
        <v>96</v>
      </c>
      <c r="E433" s="84"/>
      <c r="F433" s="78">
        <f>F434</f>
        <v>30</v>
      </c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7"/>
      <c r="X433" s="78">
        <f>X434</f>
        <v>10</v>
      </c>
      <c r="Y433" s="76">
        <f t="shared" si="44"/>
        <v>33.33333333333333</v>
      </c>
      <c r="Z433" s="82"/>
      <c r="AA433" s="120"/>
    </row>
    <row r="434" spans="1:27" s="22" customFormat="1" ht="31.5" outlineLevel="3">
      <c r="A434" s="32" t="s">
        <v>97</v>
      </c>
      <c r="B434" s="33" t="s">
        <v>14</v>
      </c>
      <c r="C434" s="33" t="s">
        <v>325</v>
      </c>
      <c r="D434" s="33" t="s">
        <v>98</v>
      </c>
      <c r="E434" s="33"/>
      <c r="F434" s="63">
        <v>30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63">
        <v>10</v>
      </c>
      <c r="Y434" s="76">
        <f t="shared" si="44"/>
        <v>33.33333333333333</v>
      </c>
      <c r="Z434" s="82"/>
      <c r="AA434" s="120"/>
    </row>
    <row r="435" spans="1:27" s="22" customFormat="1" ht="17.25" customHeight="1" outlineLevel="6">
      <c r="A435" s="15" t="s">
        <v>51</v>
      </c>
      <c r="B435" s="16" t="s">
        <v>50</v>
      </c>
      <c r="C435" s="16" t="s">
        <v>249</v>
      </c>
      <c r="D435" s="16" t="s">
        <v>5</v>
      </c>
      <c r="E435" s="16"/>
      <c r="F435" s="59">
        <f>F436+F442+F451+F457</f>
        <v>7743.542100000001</v>
      </c>
      <c r="G435" s="59" t="e">
        <f aca="true" t="shared" si="48" ref="G435:V435">G436+G442+G451</f>
        <v>#REF!</v>
      </c>
      <c r="H435" s="59" t="e">
        <f t="shared" si="48"/>
        <v>#REF!</v>
      </c>
      <c r="I435" s="59" t="e">
        <f t="shared" si="48"/>
        <v>#REF!</v>
      </c>
      <c r="J435" s="59" t="e">
        <f t="shared" si="48"/>
        <v>#REF!</v>
      </c>
      <c r="K435" s="59" t="e">
        <f t="shared" si="48"/>
        <v>#REF!</v>
      </c>
      <c r="L435" s="59" t="e">
        <f t="shared" si="48"/>
        <v>#REF!</v>
      </c>
      <c r="M435" s="59" t="e">
        <f t="shared" si="48"/>
        <v>#REF!</v>
      </c>
      <c r="N435" s="59" t="e">
        <f t="shared" si="48"/>
        <v>#REF!</v>
      </c>
      <c r="O435" s="59" t="e">
        <f t="shared" si="48"/>
        <v>#REF!</v>
      </c>
      <c r="P435" s="59" t="e">
        <f t="shared" si="48"/>
        <v>#REF!</v>
      </c>
      <c r="Q435" s="59" t="e">
        <f t="shared" si="48"/>
        <v>#REF!</v>
      </c>
      <c r="R435" s="59" t="e">
        <f t="shared" si="48"/>
        <v>#REF!</v>
      </c>
      <c r="S435" s="59" t="e">
        <f t="shared" si="48"/>
        <v>#REF!</v>
      </c>
      <c r="T435" s="59" t="e">
        <f t="shared" si="48"/>
        <v>#REF!</v>
      </c>
      <c r="U435" s="59" t="e">
        <f t="shared" si="48"/>
        <v>#REF!</v>
      </c>
      <c r="V435" s="59" t="e">
        <f t="shared" si="48"/>
        <v>#REF!</v>
      </c>
      <c r="W435" s="94"/>
      <c r="X435" s="59">
        <f>X436+X442+X451+X457</f>
        <v>4710.665</v>
      </c>
      <c r="Y435" s="76">
        <f t="shared" si="44"/>
        <v>60.833465346562775</v>
      </c>
      <c r="Z435" s="82"/>
      <c r="AA435" s="120"/>
    </row>
    <row r="436" spans="1:27" s="22" customFormat="1" ht="15.75" outlineLevel="3">
      <c r="A436" s="53" t="s">
        <v>40</v>
      </c>
      <c r="B436" s="28" t="s">
        <v>15</v>
      </c>
      <c r="C436" s="28" t="s">
        <v>249</v>
      </c>
      <c r="D436" s="28" t="s">
        <v>5</v>
      </c>
      <c r="E436" s="28"/>
      <c r="F436" s="66">
        <f>F437</f>
        <v>720</v>
      </c>
      <c r="G436" s="60">
        <f aca="true" t="shared" si="49" ref="G436:V436">G438</f>
        <v>0</v>
      </c>
      <c r="H436" s="60">
        <f t="shared" si="49"/>
        <v>0</v>
      </c>
      <c r="I436" s="60">
        <f t="shared" si="49"/>
        <v>0</v>
      </c>
      <c r="J436" s="60">
        <f t="shared" si="49"/>
        <v>0</v>
      </c>
      <c r="K436" s="60">
        <f t="shared" si="49"/>
        <v>0</v>
      </c>
      <c r="L436" s="60">
        <f t="shared" si="49"/>
        <v>0</v>
      </c>
      <c r="M436" s="60">
        <f t="shared" si="49"/>
        <v>0</v>
      </c>
      <c r="N436" s="60">
        <f t="shared" si="49"/>
        <v>0</v>
      </c>
      <c r="O436" s="60">
        <f t="shared" si="49"/>
        <v>0</v>
      </c>
      <c r="P436" s="60">
        <f t="shared" si="49"/>
        <v>0</v>
      </c>
      <c r="Q436" s="60">
        <f t="shared" si="49"/>
        <v>0</v>
      </c>
      <c r="R436" s="60">
        <f t="shared" si="49"/>
        <v>0</v>
      </c>
      <c r="S436" s="60">
        <f t="shared" si="49"/>
        <v>0</v>
      </c>
      <c r="T436" s="60">
        <f t="shared" si="49"/>
        <v>0</v>
      </c>
      <c r="U436" s="60">
        <f t="shared" si="49"/>
        <v>0</v>
      </c>
      <c r="V436" s="60">
        <f t="shared" si="49"/>
        <v>0</v>
      </c>
      <c r="W436" s="94"/>
      <c r="X436" s="66">
        <f>X437</f>
        <v>309.014</v>
      </c>
      <c r="Y436" s="76">
        <f t="shared" si="44"/>
        <v>42.91861111111111</v>
      </c>
      <c r="Z436" s="82"/>
      <c r="AA436" s="120"/>
    </row>
    <row r="437" spans="1:27" s="22" customFormat="1" ht="31.5" outlineLevel="3">
      <c r="A437" s="20" t="s">
        <v>133</v>
      </c>
      <c r="B437" s="9" t="s">
        <v>15</v>
      </c>
      <c r="C437" s="9" t="s">
        <v>250</v>
      </c>
      <c r="D437" s="9" t="s">
        <v>5</v>
      </c>
      <c r="E437" s="9"/>
      <c r="F437" s="60">
        <f>F438</f>
        <v>720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X437" s="60">
        <f>X438</f>
        <v>309.014</v>
      </c>
      <c r="Y437" s="76">
        <f t="shared" si="44"/>
        <v>42.91861111111111</v>
      </c>
      <c r="Z437" s="82"/>
      <c r="AA437" s="120"/>
    </row>
    <row r="438" spans="1:27" s="14" customFormat="1" ht="30.75" customHeight="1" outlineLevel="3">
      <c r="A438" s="20" t="s">
        <v>135</v>
      </c>
      <c r="B438" s="9" t="s">
        <v>15</v>
      </c>
      <c r="C438" s="9" t="s">
        <v>251</v>
      </c>
      <c r="D438" s="9" t="s">
        <v>5</v>
      </c>
      <c r="E438" s="9"/>
      <c r="F438" s="60">
        <f>F439</f>
        <v>720</v>
      </c>
      <c r="G438" s="10">
        <f aca="true" t="shared" si="50" ref="G438:V439">G439</f>
        <v>0</v>
      </c>
      <c r="H438" s="10">
        <f t="shared" si="50"/>
        <v>0</v>
      </c>
      <c r="I438" s="10">
        <f t="shared" si="50"/>
        <v>0</v>
      </c>
      <c r="J438" s="10">
        <f t="shared" si="50"/>
        <v>0</v>
      </c>
      <c r="K438" s="10">
        <f t="shared" si="50"/>
        <v>0</v>
      </c>
      <c r="L438" s="10">
        <f t="shared" si="50"/>
        <v>0</v>
      </c>
      <c r="M438" s="10">
        <f t="shared" si="50"/>
        <v>0</v>
      </c>
      <c r="N438" s="10">
        <f t="shared" si="50"/>
        <v>0</v>
      </c>
      <c r="O438" s="10">
        <f t="shared" si="50"/>
        <v>0</v>
      </c>
      <c r="P438" s="10">
        <f t="shared" si="50"/>
        <v>0</v>
      </c>
      <c r="Q438" s="10">
        <f t="shared" si="50"/>
        <v>0</v>
      </c>
      <c r="R438" s="10">
        <f t="shared" si="50"/>
        <v>0</v>
      </c>
      <c r="S438" s="10">
        <f t="shared" si="50"/>
        <v>0</v>
      </c>
      <c r="T438" s="10">
        <f t="shared" si="50"/>
        <v>0</v>
      </c>
      <c r="U438" s="10">
        <f t="shared" si="50"/>
        <v>0</v>
      </c>
      <c r="V438" s="10">
        <f t="shared" si="50"/>
        <v>0</v>
      </c>
      <c r="W438" s="92"/>
      <c r="X438" s="60">
        <f>X439</f>
        <v>309.014</v>
      </c>
      <c r="Y438" s="76">
        <f t="shared" si="44"/>
        <v>42.91861111111111</v>
      </c>
      <c r="Z438" s="127"/>
      <c r="AA438" s="128"/>
    </row>
    <row r="439" spans="1:27" s="22" customFormat="1" ht="33" customHeight="1" outlineLevel="4">
      <c r="A439" s="35" t="s">
        <v>175</v>
      </c>
      <c r="B439" s="18" t="s">
        <v>15</v>
      </c>
      <c r="C439" s="18" t="s">
        <v>326</v>
      </c>
      <c r="D439" s="18" t="s">
        <v>5</v>
      </c>
      <c r="E439" s="18"/>
      <c r="F439" s="61">
        <f>F440</f>
        <v>720</v>
      </c>
      <c r="G439" s="7">
        <f t="shared" si="50"/>
        <v>0</v>
      </c>
      <c r="H439" s="7">
        <f t="shared" si="50"/>
        <v>0</v>
      </c>
      <c r="I439" s="7">
        <f t="shared" si="50"/>
        <v>0</v>
      </c>
      <c r="J439" s="7">
        <f t="shared" si="50"/>
        <v>0</v>
      </c>
      <c r="K439" s="7">
        <f t="shared" si="50"/>
        <v>0</v>
      </c>
      <c r="L439" s="7">
        <f t="shared" si="50"/>
        <v>0</v>
      </c>
      <c r="M439" s="7">
        <f t="shared" si="50"/>
        <v>0</v>
      </c>
      <c r="N439" s="7">
        <f t="shared" si="50"/>
        <v>0</v>
      </c>
      <c r="O439" s="7">
        <f t="shared" si="50"/>
        <v>0</v>
      </c>
      <c r="P439" s="7">
        <f t="shared" si="50"/>
        <v>0</v>
      </c>
      <c r="Q439" s="7">
        <f t="shared" si="50"/>
        <v>0</v>
      </c>
      <c r="R439" s="7">
        <f t="shared" si="50"/>
        <v>0</v>
      </c>
      <c r="S439" s="7">
        <f t="shared" si="50"/>
        <v>0</v>
      </c>
      <c r="T439" s="7">
        <f t="shared" si="50"/>
        <v>0</v>
      </c>
      <c r="U439" s="7">
        <f t="shared" si="50"/>
        <v>0</v>
      </c>
      <c r="V439" s="7">
        <f t="shared" si="50"/>
        <v>0</v>
      </c>
      <c r="X439" s="61">
        <f>X440</f>
        <v>309.014</v>
      </c>
      <c r="Y439" s="76">
        <f t="shared" si="44"/>
        <v>42.91861111111111</v>
      </c>
      <c r="Z439" s="82"/>
      <c r="AA439" s="120"/>
    </row>
    <row r="440" spans="1:27" s="22" customFormat="1" ht="15.75" outlineLevel="5">
      <c r="A440" s="5" t="s">
        <v>124</v>
      </c>
      <c r="B440" s="6" t="s">
        <v>15</v>
      </c>
      <c r="C440" s="6" t="s">
        <v>326</v>
      </c>
      <c r="D440" s="6" t="s">
        <v>122</v>
      </c>
      <c r="E440" s="6"/>
      <c r="F440" s="62">
        <f>F441</f>
        <v>720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62">
        <f>X441</f>
        <v>309.014</v>
      </c>
      <c r="Y440" s="76">
        <f t="shared" si="44"/>
        <v>42.91861111111111</v>
      </c>
      <c r="Z440" s="82"/>
      <c r="AA440" s="120"/>
    </row>
    <row r="441" spans="1:27" s="22" customFormat="1" ht="31.5" outlineLevel="5">
      <c r="A441" s="32" t="s">
        <v>125</v>
      </c>
      <c r="B441" s="33" t="s">
        <v>15</v>
      </c>
      <c r="C441" s="33" t="s">
        <v>326</v>
      </c>
      <c r="D441" s="33" t="s">
        <v>123</v>
      </c>
      <c r="E441" s="33"/>
      <c r="F441" s="63">
        <v>720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63">
        <v>309.014</v>
      </c>
      <c r="Y441" s="76">
        <f t="shared" si="44"/>
        <v>42.91861111111111</v>
      </c>
      <c r="Z441" s="82"/>
      <c r="AA441" s="120"/>
    </row>
    <row r="442" spans="1:27" s="22" customFormat="1" ht="15.75" outlineLevel="3">
      <c r="A442" s="53" t="s">
        <v>41</v>
      </c>
      <c r="B442" s="28" t="s">
        <v>16</v>
      </c>
      <c r="C442" s="28" t="s">
        <v>249</v>
      </c>
      <c r="D442" s="28" t="s">
        <v>5</v>
      </c>
      <c r="E442" s="28"/>
      <c r="F442" s="66">
        <f>F443</f>
        <v>2787.5421</v>
      </c>
      <c r="G442" s="10" t="e">
        <f>#REF!</f>
        <v>#REF!</v>
      </c>
      <c r="H442" s="10" t="e">
        <f>#REF!</f>
        <v>#REF!</v>
      </c>
      <c r="I442" s="10" t="e">
        <f>#REF!</f>
        <v>#REF!</v>
      </c>
      <c r="J442" s="10" t="e">
        <f>#REF!</f>
        <v>#REF!</v>
      </c>
      <c r="K442" s="10" t="e">
        <f>#REF!</f>
        <v>#REF!</v>
      </c>
      <c r="L442" s="10" t="e">
        <f>#REF!</f>
        <v>#REF!</v>
      </c>
      <c r="M442" s="10" t="e">
        <f>#REF!</f>
        <v>#REF!</v>
      </c>
      <c r="N442" s="10" t="e">
        <f>#REF!</f>
        <v>#REF!</v>
      </c>
      <c r="O442" s="10" t="e">
        <f>#REF!</f>
        <v>#REF!</v>
      </c>
      <c r="P442" s="10" t="e">
        <f>#REF!</f>
        <v>#REF!</v>
      </c>
      <c r="Q442" s="10" t="e">
        <f>#REF!</f>
        <v>#REF!</v>
      </c>
      <c r="R442" s="10" t="e">
        <f>#REF!</f>
        <v>#REF!</v>
      </c>
      <c r="S442" s="10" t="e">
        <f>#REF!</f>
        <v>#REF!</v>
      </c>
      <c r="T442" s="10" t="e">
        <f>#REF!</f>
        <v>#REF!</v>
      </c>
      <c r="U442" s="10" t="e">
        <f>#REF!</f>
        <v>#REF!</v>
      </c>
      <c r="V442" s="10" t="e">
        <f>#REF!</f>
        <v>#REF!</v>
      </c>
      <c r="X442" s="66">
        <f>X443</f>
        <v>1858.361</v>
      </c>
      <c r="Y442" s="76">
        <f t="shared" si="44"/>
        <v>66.6666523171076</v>
      </c>
      <c r="Z442" s="82"/>
      <c r="AA442" s="120"/>
    </row>
    <row r="443" spans="1:27" s="22" customFormat="1" ht="15.75" outlineLevel="3">
      <c r="A443" s="50" t="s">
        <v>142</v>
      </c>
      <c r="B443" s="9" t="s">
        <v>16</v>
      </c>
      <c r="C443" s="9" t="s">
        <v>249</v>
      </c>
      <c r="D443" s="9" t="s">
        <v>5</v>
      </c>
      <c r="E443" s="9"/>
      <c r="F443" s="60">
        <f>F444</f>
        <v>2787.5421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60">
        <f>X444</f>
        <v>1858.361</v>
      </c>
      <c r="Y443" s="76">
        <f t="shared" si="44"/>
        <v>66.6666523171076</v>
      </c>
      <c r="Z443" s="82"/>
      <c r="AA443" s="120"/>
    </row>
    <row r="444" spans="1:27" s="22" customFormat="1" ht="15.75" outlineLevel="5">
      <c r="A444" s="8" t="s">
        <v>230</v>
      </c>
      <c r="B444" s="9" t="s">
        <v>16</v>
      </c>
      <c r="C444" s="9" t="s">
        <v>327</v>
      </c>
      <c r="D444" s="9" t="s">
        <v>5</v>
      </c>
      <c r="E444" s="9"/>
      <c r="F444" s="60">
        <f>F445+F448</f>
        <v>2787.5421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X444" s="60">
        <f>X445+X448</f>
        <v>1858.361</v>
      </c>
      <c r="Y444" s="76">
        <f t="shared" si="44"/>
        <v>66.6666523171076</v>
      </c>
      <c r="Z444" s="82"/>
      <c r="AA444" s="120"/>
    </row>
    <row r="445" spans="1:27" s="22" customFormat="1" ht="48.75" customHeight="1" outlineLevel="5">
      <c r="A445" s="46" t="s">
        <v>412</v>
      </c>
      <c r="B445" s="18" t="s">
        <v>16</v>
      </c>
      <c r="C445" s="18" t="s">
        <v>410</v>
      </c>
      <c r="D445" s="18" t="s">
        <v>5</v>
      </c>
      <c r="E445" s="18"/>
      <c r="F445" s="61">
        <f>F446</f>
        <v>2787.5421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X445" s="61">
        <f>X446</f>
        <v>1858.361</v>
      </c>
      <c r="Y445" s="76">
        <f t="shared" si="44"/>
        <v>66.6666523171076</v>
      </c>
      <c r="Z445" s="82"/>
      <c r="AA445" s="120"/>
    </row>
    <row r="446" spans="1:27" s="22" customFormat="1" ht="31.5" outlineLevel="5">
      <c r="A446" s="5" t="s">
        <v>105</v>
      </c>
      <c r="B446" s="6" t="s">
        <v>16</v>
      </c>
      <c r="C446" s="6" t="s">
        <v>410</v>
      </c>
      <c r="D446" s="6" t="s">
        <v>106</v>
      </c>
      <c r="E446" s="6"/>
      <c r="F446" s="62">
        <f>F447</f>
        <v>2787.5421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62">
        <f>X447</f>
        <v>1858.361</v>
      </c>
      <c r="Y446" s="76">
        <f t="shared" si="44"/>
        <v>66.6666523171076</v>
      </c>
      <c r="Z446" s="82"/>
      <c r="AA446" s="120"/>
    </row>
    <row r="447" spans="1:27" s="22" customFormat="1" ht="15.75" outlineLevel="5">
      <c r="A447" s="32" t="s">
        <v>127</v>
      </c>
      <c r="B447" s="33" t="s">
        <v>16</v>
      </c>
      <c r="C447" s="33" t="s">
        <v>410</v>
      </c>
      <c r="D447" s="33" t="s">
        <v>126</v>
      </c>
      <c r="E447" s="33"/>
      <c r="F447" s="63">
        <v>2787.5421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X447" s="63">
        <v>1858.361</v>
      </c>
      <c r="Y447" s="76">
        <f t="shared" si="44"/>
        <v>66.6666523171076</v>
      </c>
      <c r="Z447" s="82"/>
      <c r="AA447" s="120"/>
    </row>
    <row r="448" spans="1:27" s="22" customFormat="1" ht="53.25" customHeight="1" outlineLevel="5">
      <c r="A448" s="46" t="s">
        <v>413</v>
      </c>
      <c r="B448" s="18" t="s">
        <v>16</v>
      </c>
      <c r="C448" s="18" t="s">
        <v>411</v>
      </c>
      <c r="D448" s="18" t="s">
        <v>5</v>
      </c>
      <c r="E448" s="18"/>
      <c r="F448" s="61">
        <f>F449</f>
        <v>0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X448" s="61">
        <f>X449</f>
        <v>0</v>
      </c>
      <c r="Y448" s="76">
        <v>0</v>
      </c>
      <c r="Z448" s="82"/>
      <c r="AA448" s="120"/>
    </row>
    <row r="449" spans="1:27" s="22" customFormat="1" ht="31.5" outlineLevel="5">
      <c r="A449" s="5" t="s">
        <v>105</v>
      </c>
      <c r="B449" s="6" t="s">
        <v>16</v>
      </c>
      <c r="C449" s="6" t="s">
        <v>411</v>
      </c>
      <c r="D449" s="6" t="s">
        <v>106</v>
      </c>
      <c r="E449" s="6"/>
      <c r="F449" s="62">
        <f>F450</f>
        <v>0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X449" s="62">
        <f>X450</f>
        <v>0</v>
      </c>
      <c r="Y449" s="76">
        <v>0</v>
      </c>
      <c r="Z449" s="82"/>
      <c r="AA449" s="120"/>
    </row>
    <row r="450" spans="1:27" s="22" customFormat="1" ht="15.75" outlineLevel="5">
      <c r="A450" s="32" t="s">
        <v>127</v>
      </c>
      <c r="B450" s="33" t="s">
        <v>16</v>
      </c>
      <c r="C450" s="33" t="s">
        <v>411</v>
      </c>
      <c r="D450" s="33" t="s">
        <v>126</v>
      </c>
      <c r="E450" s="33"/>
      <c r="F450" s="63">
        <v>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X450" s="63">
        <v>0</v>
      </c>
      <c r="Y450" s="76">
        <v>0</v>
      </c>
      <c r="Z450" s="82"/>
      <c r="AA450" s="120"/>
    </row>
    <row r="451" spans="1:27" s="22" customFormat="1" ht="15.75" outlineLevel="5">
      <c r="A451" s="53" t="s">
        <v>46</v>
      </c>
      <c r="B451" s="28" t="s">
        <v>23</v>
      </c>
      <c r="C451" s="28" t="s">
        <v>249</v>
      </c>
      <c r="D451" s="28" t="s">
        <v>5</v>
      </c>
      <c r="E451" s="28"/>
      <c r="F451" s="66">
        <f>F452</f>
        <v>4206</v>
      </c>
      <c r="G451" s="60">
        <f aca="true" t="shared" si="51" ref="G451:V451">G453</f>
        <v>0</v>
      </c>
      <c r="H451" s="60">
        <f t="shared" si="51"/>
        <v>0</v>
      </c>
      <c r="I451" s="60">
        <f t="shared" si="51"/>
        <v>0</v>
      </c>
      <c r="J451" s="60">
        <f t="shared" si="51"/>
        <v>0</v>
      </c>
      <c r="K451" s="60">
        <f t="shared" si="51"/>
        <v>0</v>
      </c>
      <c r="L451" s="60">
        <f t="shared" si="51"/>
        <v>0</v>
      </c>
      <c r="M451" s="60">
        <f t="shared" si="51"/>
        <v>0</v>
      </c>
      <c r="N451" s="60">
        <f t="shared" si="51"/>
        <v>0</v>
      </c>
      <c r="O451" s="60">
        <f t="shared" si="51"/>
        <v>0</v>
      </c>
      <c r="P451" s="60">
        <f t="shared" si="51"/>
        <v>0</v>
      </c>
      <c r="Q451" s="60">
        <f t="shared" si="51"/>
        <v>0</v>
      </c>
      <c r="R451" s="60">
        <f t="shared" si="51"/>
        <v>0</v>
      </c>
      <c r="S451" s="60">
        <f t="shared" si="51"/>
        <v>0</v>
      </c>
      <c r="T451" s="60">
        <f t="shared" si="51"/>
        <v>0</v>
      </c>
      <c r="U451" s="60">
        <f t="shared" si="51"/>
        <v>0</v>
      </c>
      <c r="V451" s="60">
        <f t="shared" si="51"/>
        <v>0</v>
      </c>
      <c r="W451" s="94"/>
      <c r="X451" s="66">
        <f>X452</f>
        <v>2543.29</v>
      </c>
      <c r="Y451" s="76">
        <f t="shared" si="44"/>
        <v>60.46814075130765</v>
      </c>
      <c r="Z451" s="82"/>
      <c r="AA451" s="120"/>
    </row>
    <row r="452" spans="1:27" s="22" customFormat="1" ht="31.5" outlineLevel="5">
      <c r="A452" s="20" t="s">
        <v>133</v>
      </c>
      <c r="B452" s="9" t="s">
        <v>23</v>
      </c>
      <c r="C452" s="9" t="s">
        <v>250</v>
      </c>
      <c r="D452" s="9" t="s">
        <v>5</v>
      </c>
      <c r="E452" s="9"/>
      <c r="F452" s="60">
        <f>F453</f>
        <v>4206</v>
      </c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94"/>
      <c r="X452" s="60">
        <f>X453</f>
        <v>2543.29</v>
      </c>
      <c r="Y452" s="76">
        <f t="shared" si="44"/>
        <v>60.46814075130765</v>
      </c>
      <c r="Z452" s="82"/>
      <c r="AA452" s="120"/>
    </row>
    <row r="453" spans="1:27" s="22" customFormat="1" ht="31.5" outlineLevel="5">
      <c r="A453" s="20" t="s">
        <v>135</v>
      </c>
      <c r="B453" s="9" t="s">
        <v>23</v>
      </c>
      <c r="C453" s="9" t="s">
        <v>251</v>
      </c>
      <c r="D453" s="9" t="s">
        <v>5</v>
      </c>
      <c r="E453" s="9"/>
      <c r="F453" s="60">
        <f>F454</f>
        <v>4206</v>
      </c>
      <c r="G453" s="60">
        <f aca="true" t="shared" si="52" ref="G453:V454">G454</f>
        <v>0</v>
      </c>
      <c r="H453" s="60">
        <f t="shared" si="52"/>
        <v>0</v>
      </c>
      <c r="I453" s="60">
        <f t="shared" si="52"/>
        <v>0</v>
      </c>
      <c r="J453" s="60">
        <f t="shared" si="52"/>
        <v>0</v>
      </c>
      <c r="K453" s="60">
        <f t="shared" si="52"/>
        <v>0</v>
      </c>
      <c r="L453" s="60">
        <f t="shared" si="52"/>
        <v>0</v>
      </c>
      <c r="M453" s="60">
        <f t="shared" si="52"/>
        <v>0</v>
      </c>
      <c r="N453" s="60">
        <f t="shared" si="52"/>
        <v>0</v>
      </c>
      <c r="O453" s="60">
        <f t="shared" si="52"/>
        <v>0</v>
      </c>
      <c r="P453" s="60">
        <f t="shared" si="52"/>
        <v>0</v>
      </c>
      <c r="Q453" s="60">
        <f t="shared" si="52"/>
        <v>0</v>
      </c>
      <c r="R453" s="60">
        <f t="shared" si="52"/>
        <v>0</v>
      </c>
      <c r="S453" s="60">
        <f t="shared" si="52"/>
        <v>0</v>
      </c>
      <c r="T453" s="60">
        <f t="shared" si="52"/>
        <v>0</v>
      </c>
      <c r="U453" s="60">
        <f t="shared" si="52"/>
        <v>0</v>
      </c>
      <c r="V453" s="60">
        <f t="shared" si="52"/>
        <v>0</v>
      </c>
      <c r="W453" s="94"/>
      <c r="X453" s="60">
        <f>X454</f>
        <v>2543.29</v>
      </c>
      <c r="Y453" s="76">
        <f t="shared" si="44"/>
        <v>60.46814075130765</v>
      </c>
      <c r="Z453" s="82"/>
      <c r="AA453" s="120"/>
    </row>
    <row r="454" spans="1:27" s="22" customFormat="1" ht="47.25" outlineLevel="5">
      <c r="A454" s="46" t="s">
        <v>176</v>
      </c>
      <c r="B454" s="18" t="s">
        <v>23</v>
      </c>
      <c r="C454" s="18" t="s">
        <v>328</v>
      </c>
      <c r="D454" s="18" t="s">
        <v>5</v>
      </c>
      <c r="E454" s="18"/>
      <c r="F454" s="61">
        <f>F455</f>
        <v>4206</v>
      </c>
      <c r="G454" s="62">
        <f t="shared" si="52"/>
        <v>0</v>
      </c>
      <c r="H454" s="62">
        <f t="shared" si="52"/>
        <v>0</v>
      </c>
      <c r="I454" s="62">
        <f t="shared" si="52"/>
        <v>0</v>
      </c>
      <c r="J454" s="62">
        <f t="shared" si="52"/>
        <v>0</v>
      </c>
      <c r="K454" s="62">
        <f t="shared" si="52"/>
        <v>0</v>
      </c>
      <c r="L454" s="62">
        <f t="shared" si="52"/>
        <v>0</v>
      </c>
      <c r="M454" s="62">
        <f t="shared" si="52"/>
        <v>0</v>
      </c>
      <c r="N454" s="62">
        <f t="shared" si="52"/>
        <v>0</v>
      </c>
      <c r="O454" s="62">
        <f t="shared" si="52"/>
        <v>0</v>
      </c>
      <c r="P454" s="62">
        <f t="shared" si="52"/>
        <v>0</v>
      </c>
      <c r="Q454" s="62">
        <f t="shared" si="52"/>
        <v>0</v>
      </c>
      <c r="R454" s="62">
        <f t="shared" si="52"/>
        <v>0</v>
      </c>
      <c r="S454" s="62">
        <f t="shared" si="52"/>
        <v>0</v>
      </c>
      <c r="T454" s="62">
        <f t="shared" si="52"/>
        <v>0</v>
      </c>
      <c r="U454" s="62">
        <f t="shared" si="52"/>
        <v>0</v>
      </c>
      <c r="V454" s="62">
        <f t="shared" si="52"/>
        <v>0</v>
      </c>
      <c r="W454" s="94"/>
      <c r="X454" s="61">
        <f>X455</f>
        <v>2543.29</v>
      </c>
      <c r="Y454" s="76">
        <f t="shared" si="44"/>
        <v>60.46814075130765</v>
      </c>
      <c r="Z454" s="82"/>
      <c r="AA454" s="120"/>
    </row>
    <row r="455" spans="1:27" s="22" customFormat="1" ht="15.75" outlineLevel="5">
      <c r="A455" s="5" t="s">
        <v>124</v>
      </c>
      <c r="B455" s="6" t="s">
        <v>23</v>
      </c>
      <c r="C455" s="6" t="s">
        <v>328</v>
      </c>
      <c r="D455" s="6" t="s">
        <v>122</v>
      </c>
      <c r="E455" s="6"/>
      <c r="F455" s="62">
        <f>F456</f>
        <v>4206</v>
      </c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94"/>
      <c r="X455" s="62">
        <f>X456</f>
        <v>2543.29</v>
      </c>
      <c r="Y455" s="76">
        <f t="shared" si="44"/>
        <v>60.46814075130765</v>
      </c>
      <c r="Z455" s="82"/>
      <c r="AA455" s="120"/>
    </row>
    <row r="456" spans="1:27" s="22" customFormat="1" ht="31.5" outlineLevel="5">
      <c r="A456" s="32" t="s">
        <v>125</v>
      </c>
      <c r="B456" s="33" t="s">
        <v>23</v>
      </c>
      <c r="C456" s="33" t="s">
        <v>328</v>
      </c>
      <c r="D456" s="33" t="s">
        <v>123</v>
      </c>
      <c r="E456" s="33"/>
      <c r="F456" s="63">
        <v>4206</v>
      </c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94"/>
      <c r="X456" s="63">
        <v>2543.29</v>
      </c>
      <c r="Y456" s="76">
        <f t="shared" si="44"/>
        <v>60.46814075130765</v>
      </c>
      <c r="Z456" s="82"/>
      <c r="AA456" s="120"/>
    </row>
    <row r="457" spans="1:27" s="22" customFormat="1" ht="15.75" outlineLevel="5">
      <c r="A457" s="53" t="s">
        <v>177</v>
      </c>
      <c r="B457" s="28" t="s">
        <v>178</v>
      </c>
      <c r="C457" s="28" t="s">
        <v>249</v>
      </c>
      <c r="D457" s="28" t="s">
        <v>5</v>
      </c>
      <c r="E457" s="28"/>
      <c r="F457" s="66">
        <f>F458</f>
        <v>30</v>
      </c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94"/>
      <c r="X457" s="66">
        <f>X458</f>
        <v>0</v>
      </c>
      <c r="Y457" s="76">
        <f t="shared" si="44"/>
        <v>0</v>
      </c>
      <c r="Z457" s="82"/>
      <c r="AA457" s="120"/>
    </row>
    <row r="458" spans="1:27" s="22" customFormat="1" ht="15.75" outlineLevel="5">
      <c r="A458" s="50" t="s">
        <v>368</v>
      </c>
      <c r="B458" s="9" t="s">
        <v>178</v>
      </c>
      <c r="C458" s="9" t="s">
        <v>329</v>
      </c>
      <c r="D458" s="9" t="s">
        <v>5</v>
      </c>
      <c r="E458" s="9"/>
      <c r="F458" s="60">
        <f>F459</f>
        <v>30</v>
      </c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94"/>
      <c r="X458" s="60">
        <f>X459</f>
        <v>0</v>
      </c>
      <c r="Y458" s="76">
        <f t="shared" si="44"/>
        <v>0</v>
      </c>
      <c r="Z458" s="82"/>
      <c r="AA458" s="120"/>
    </row>
    <row r="459" spans="1:27" s="22" customFormat="1" ht="33" customHeight="1" outlineLevel="5">
      <c r="A459" s="46" t="s">
        <v>180</v>
      </c>
      <c r="B459" s="18" t="s">
        <v>178</v>
      </c>
      <c r="C459" s="18" t="s">
        <v>330</v>
      </c>
      <c r="D459" s="18" t="s">
        <v>5</v>
      </c>
      <c r="E459" s="18"/>
      <c r="F459" s="61">
        <f>F460</f>
        <v>30</v>
      </c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94"/>
      <c r="X459" s="61">
        <f>X460</f>
        <v>0</v>
      </c>
      <c r="Y459" s="76">
        <f aca="true" t="shared" si="53" ref="Y459:Y501">X459/F459*100</f>
        <v>0</v>
      </c>
      <c r="Z459" s="82"/>
      <c r="AA459" s="120"/>
    </row>
    <row r="460" spans="1:27" s="22" customFormat="1" ht="15.75" outlineLevel="5">
      <c r="A460" s="5" t="s">
        <v>95</v>
      </c>
      <c r="B460" s="6" t="s">
        <v>179</v>
      </c>
      <c r="C460" s="6" t="s">
        <v>330</v>
      </c>
      <c r="D460" s="6" t="s">
        <v>96</v>
      </c>
      <c r="E460" s="6"/>
      <c r="F460" s="62">
        <f>F461</f>
        <v>30</v>
      </c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94"/>
      <c r="X460" s="62">
        <f>X461</f>
        <v>0</v>
      </c>
      <c r="Y460" s="76">
        <f t="shared" si="53"/>
        <v>0</v>
      </c>
      <c r="Z460" s="82"/>
      <c r="AA460" s="120"/>
    </row>
    <row r="461" spans="1:27" s="22" customFormat="1" ht="31.5" outlineLevel="5">
      <c r="A461" s="32" t="s">
        <v>97</v>
      </c>
      <c r="B461" s="33" t="s">
        <v>178</v>
      </c>
      <c r="C461" s="33" t="s">
        <v>330</v>
      </c>
      <c r="D461" s="33" t="s">
        <v>98</v>
      </c>
      <c r="E461" s="33"/>
      <c r="F461" s="63">
        <v>30</v>
      </c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94"/>
      <c r="X461" s="63">
        <v>0</v>
      </c>
      <c r="Y461" s="76">
        <f t="shared" si="53"/>
        <v>0</v>
      </c>
      <c r="Z461" s="82"/>
      <c r="AA461" s="120"/>
    </row>
    <row r="462" spans="1:27" s="22" customFormat="1" ht="18.75" outlineLevel="5">
      <c r="A462" s="15" t="s">
        <v>78</v>
      </c>
      <c r="B462" s="16" t="s">
        <v>49</v>
      </c>
      <c r="C462" s="16" t="s">
        <v>249</v>
      </c>
      <c r="D462" s="16" t="s">
        <v>5</v>
      </c>
      <c r="E462" s="16"/>
      <c r="F462" s="59">
        <f>F463+F469</f>
        <v>122</v>
      </c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94"/>
      <c r="X462" s="59">
        <f>X463+X469</f>
        <v>66.15</v>
      </c>
      <c r="Y462" s="76">
        <f t="shared" si="53"/>
        <v>54.22131147540984</v>
      </c>
      <c r="Z462" s="82"/>
      <c r="AA462" s="120"/>
    </row>
    <row r="463" spans="1:27" s="22" customFormat="1" ht="15.75" outlineLevel="5">
      <c r="A463" s="8" t="s">
        <v>39</v>
      </c>
      <c r="B463" s="9" t="s">
        <v>17</v>
      </c>
      <c r="C463" s="9" t="s">
        <v>249</v>
      </c>
      <c r="D463" s="9" t="s">
        <v>5</v>
      </c>
      <c r="E463" s="9"/>
      <c r="F463" s="60">
        <f>F464</f>
        <v>122</v>
      </c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94"/>
      <c r="X463" s="60">
        <f>X464</f>
        <v>66.15</v>
      </c>
      <c r="Y463" s="76">
        <f t="shared" si="53"/>
        <v>54.22131147540984</v>
      </c>
      <c r="Z463" s="82"/>
      <c r="AA463" s="120"/>
    </row>
    <row r="464" spans="1:27" s="22" customFormat="1" ht="15.75" outlineLevel="5">
      <c r="A464" s="45" t="s">
        <v>231</v>
      </c>
      <c r="B464" s="18" t="s">
        <v>17</v>
      </c>
      <c r="C464" s="18" t="s">
        <v>331</v>
      </c>
      <c r="D464" s="18" t="s">
        <v>5</v>
      </c>
      <c r="E464" s="18"/>
      <c r="F464" s="61">
        <f>F465</f>
        <v>122</v>
      </c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94"/>
      <c r="X464" s="61">
        <f>X465</f>
        <v>66.15</v>
      </c>
      <c r="Y464" s="76">
        <f t="shared" si="53"/>
        <v>54.22131147540984</v>
      </c>
      <c r="Z464" s="82"/>
      <c r="AA464" s="120"/>
    </row>
    <row r="465" spans="1:27" s="22" customFormat="1" ht="36" customHeight="1" outlineLevel="5">
      <c r="A465" s="46" t="s">
        <v>181</v>
      </c>
      <c r="B465" s="18" t="s">
        <v>17</v>
      </c>
      <c r="C465" s="18" t="s">
        <v>332</v>
      </c>
      <c r="D465" s="18" t="s">
        <v>5</v>
      </c>
      <c r="E465" s="18"/>
      <c r="F465" s="61">
        <f>F466+F467</f>
        <v>122</v>
      </c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94"/>
      <c r="X465" s="61">
        <f>X466+X467</f>
        <v>66.15</v>
      </c>
      <c r="Y465" s="76">
        <f t="shared" si="53"/>
        <v>54.22131147540984</v>
      </c>
      <c r="Z465" s="82"/>
      <c r="AA465" s="120"/>
    </row>
    <row r="466" spans="1:27" s="22" customFormat="1" ht="22.5" customHeight="1" outlineLevel="5">
      <c r="A466" s="68" t="s">
        <v>350</v>
      </c>
      <c r="B466" s="67" t="s">
        <v>17</v>
      </c>
      <c r="C466" s="67" t="s">
        <v>332</v>
      </c>
      <c r="D466" s="67" t="s">
        <v>351</v>
      </c>
      <c r="E466" s="67"/>
      <c r="F466" s="69">
        <v>24.5</v>
      </c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95"/>
      <c r="X466" s="69">
        <v>28.5</v>
      </c>
      <c r="Y466" s="76">
        <f t="shared" si="53"/>
        <v>116.3265306122449</v>
      </c>
      <c r="Z466" s="82"/>
      <c r="AA466" s="120"/>
    </row>
    <row r="467" spans="1:27" s="22" customFormat="1" ht="15.75" outlineLevel="5">
      <c r="A467" s="5" t="s">
        <v>95</v>
      </c>
      <c r="B467" s="6" t="s">
        <v>17</v>
      </c>
      <c r="C467" s="6" t="s">
        <v>332</v>
      </c>
      <c r="D467" s="6" t="s">
        <v>96</v>
      </c>
      <c r="E467" s="6"/>
      <c r="F467" s="62">
        <f>F468</f>
        <v>97.5</v>
      </c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94"/>
      <c r="X467" s="62">
        <f>X468</f>
        <v>37.65</v>
      </c>
      <c r="Y467" s="76">
        <f t="shared" si="53"/>
        <v>38.61538461538461</v>
      </c>
      <c r="Z467" s="82"/>
      <c r="AA467" s="120"/>
    </row>
    <row r="468" spans="1:27" s="22" customFormat="1" ht="31.5" outlineLevel="5">
      <c r="A468" s="32" t="s">
        <v>97</v>
      </c>
      <c r="B468" s="33" t="s">
        <v>17</v>
      </c>
      <c r="C468" s="33" t="s">
        <v>332</v>
      </c>
      <c r="D468" s="33" t="s">
        <v>98</v>
      </c>
      <c r="E468" s="33"/>
      <c r="F468" s="63">
        <v>97.5</v>
      </c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94"/>
      <c r="X468" s="63">
        <v>37.65</v>
      </c>
      <c r="Y468" s="76">
        <f t="shared" si="53"/>
        <v>38.61538461538461</v>
      </c>
      <c r="Z468" s="82"/>
      <c r="AA468" s="120"/>
    </row>
    <row r="469" spans="1:27" s="22" customFormat="1" ht="15.75" outlineLevel="5">
      <c r="A469" s="8" t="s">
        <v>88</v>
      </c>
      <c r="B469" s="9" t="s">
        <v>89</v>
      </c>
      <c r="C469" s="9" t="s">
        <v>249</v>
      </c>
      <c r="D469" s="9" t="s">
        <v>5</v>
      </c>
      <c r="E469" s="6"/>
      <c r="F469" s="60">
        <f>F470</f>
        <v>0</v>
      </c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94"/>
      <c r="X469" s="60">
        <f>X470</f>
        <v>0</v>
      </c>
      <c r="Y469" s="76">
        <v>0</v>
      </c>
      <c r="Z469" s="82"/>
      <c r="AA469" s="120"/>
    </row>
    <row r="470" spans="1:27" s="22" customFormat="1" ht="15.75" outlineLevel="5">
      <c r="A470" s="45" t="s">
        <v>231</v>
      </c>
      <c r="B470" s="18" t="s">
        <v>89</v>
      </c>
      <c r="C470" s="18" t="s">
        <v>331</v>
      </c>
      <c r="D470" s="18" t="s">
        <v>5</v>
      </c>
      <c r="E470" s="18"/>
      <c r="F470" s="61">
        <f>F471</f>
        <v>0</v>
      </c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94"/>
      <c r="X470" s="61">
        <f>X471</f>
        <v>0</v>
      </c>
      <c r="Y470" s="76">
        <v>0</v>
      </c>
      <c r="Z470" s="82"/>
      <c r="AA470" s="120"/>
    </row>
    <row r="471" spans="1:27" s="22" customFormat="1" ht="47.25" outlineLevel="5">
      <c r="A471" s="5" t="s">
        <v>182</v>
      </c>
      <c r="B471" s="6" t="s">
        <v>89</v>
      </c>
      <c r="C471" s="6" t="s">
        <v>333</v>
      </c>
      <c r="D471" s="6" t="s">
        <v>5</v>
      </c>
      <c r="E471" s="6"/>
      <c r="F471" s="62">
        <f>F472</f>
        <v>0</v>
      </c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94"/>
      <c r="X471" s="62">
        <f>X472</f>
        <v>0</v>
      </c>
      <c r="Y471" s="76">
        <v>0</v>
      </c>
      <c r="Z471" s="82"/>
      <c r="AA471" s="120"/>
    </row>
    <row r="472" spans="1:27" s="22" customFormat="1" ht="15.75" outlineLevel="5">
      <c r="A472" s="32" t="s">
        <v>117</v>
      </c>
      <c r="B472" s="33" t="s">
        <v>89</v>
      </c>
      <c r="C472" s="33" t="s">
        <v>333</v>
      </c>
      <c r="D472" s="33" t="s">
        <v>116</v>
      </c>
      <c r="E472" s="33"/>
      <c r="F472" s="63">
        <v>0</v>
      </c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94"/>
      <c r="X472" s="63">
        <v>0</v>
      </c>
      <c r="Y472" s="76">
        <v>0</v>
      </c>
      <c r="Z472" s="82"/>
      <c r="AA472" s="120"/>
    </row>
    <row r="473" spans="1:27" s="22" customFormat="1" ht="18.75" outlineLevel="5">
      <c r="A473" s="15" t="s">
        <v>73</v>
      </c>
      <c r="B473" s="16" t="s">
        <v>74</v>
      </c>
      <c r="C473" s="16" t="s">
        <v>249</v>
      </c>
      <c r="D473" s="16" t="s">
        <v>5</v>
      </c>
      <c r="E473" s="16"/>
      <c r="F473" s="59">
        <f>F474+F480</f>
        <v>2000</v>
      </c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94"/>
      <c r="X473" s="59">
        <f>X474+X480</f>
        <v>1336</v>
      </c>
      <c r="Y473" s="76">
        <f t="shared" si="53"/>
        <v>66.8</v>
      </c>
      <c r="Z473" s="82"/>
      <c r="AA473" s="120"/>
    </row>
    <row r="474" spans="1:27" s="22" customFormat="1" ht="31.5" customHeight="1" outlineLevel="5">
      <c r="A474" s="58" t="s">
        <v>48</v>
      </c>
      <c r="B474" s="28" t="s">
        <v>75</v>
      </c>
      <c r="C474" s="28" t="s">
        <v>334</v>
      </c>
      <c r="D474" s="28" t="s">
        <v>5</v>
      </c>
      <c r="E474" s="28"/>
      <c r="F474" s="66">
        <f>F475</f>
        <v>2000</v>
      </c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94"/>
      <c r="X474" s="66">
        <f>X475</f>
        <v>1336</v>
      </c>
      <c r="Y474" s="76">
        <f t="shared" si="53"/>
        <v>66.8</v>
      </c>
      <c r="Z474" s="82"/>
      <c r="AA474" s="120"/>
    </row>
    <row r="475" spans="1:27" s="22" customFormat="1" ht="31.5" customHeight="1" outlineLevel="5">
      <c r="A475" s="20" t="s">
        <v>133</v>
      </c>
      <c r="B475" s="9" t="s">
        <v>75</v>
      </c>
      <c r="C475" s="9" t="s">
        <v>250</v>
      </c>
      <c r="D475" s="9" t="s">
        <v>5</v>
      </c>
      <c r="E475" s="9"/>
      <c r="F475" s="60">
        <f>F476</f>
        <v>2000</v>
      </c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94"/>
      <c r="X475" s="60">
        <f>X476</f>
        <v>1336</v>
      </c>
      <c r="Y475" s="76">
        <f t="shared" si="53"/>
        <v>66.8</v>
      </c>
      <c r="Z475" s="82"/>
      <c r="AA475" s="120"/>
    </row>
    <row r="476" spans="1:27" s="22" customFormat="1" ht="31.5" outlineLevel="5">
      <c r="A476" s="20" t="s">
        <v>135</v>
      </c>
      <c r="B476" s="9" t="s">
        <v>75</v>
      </c>
      <c r="C476" s="9" t="s">
        <v>251</v>
      </c>
      <c r="D476" s="9" t="s">
        <v>5</v>
      </c>
      <c r="E476" s="9"/>
      <c r="F476" s="60">
        <f>F477</f>
        <v>2000</v>
      </c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94"/>
      <c r="X476" s="60">
        <f>X477</f>
        <v>1336</v>
      </c>
      <c r="Y476" s="76">
        <f t="shared" si="53"/>
        <v>66.8</v>
      </c>
      <c r="Z476" s="82"/>
      <c r="AA476" s="120"/>
    </row>
    <row r="477" spans="1:27" s="22" customFormat="1" ht="31.5" outlineLevel="5">
      <c r="A477" s="46" t="s">
        <v>183</v>
      </c>
      <c r="B477" s="18" t="s">
        <v>75</v>
      </c>
      <c r="C477" s="18" t="s">
        <v>335</v>
      </c>
      <c r="D477" s="18" t="s">
        <v>5</v>
      </c>
      <c r="E477" s="18"/>
      <c r="F477" s="61">
        <f>F478</f>
        <v>2000</v>
      </c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94"/>
      <c r="X477" s="61">
        <f>X478</f>
        <v>1336</v>
      </c>
      <c r="Y477" s="76">
        <f t="shared" si="53"/>
        <v>66.8</v>
      </c>
      <c r="Z477" s="82"/>
      <c r="AA477" s="120"/>
    </row>
    <row r="478" spans="1:27" s="22" customFormat="1" ht="15.75" outlineLevel="5">
      <c r="A478" s="5" t="s">
        <v>118</v>
      </c>
      <c r="B478" s="6" t="s">
        <v>75</v>
      </c>
      <c r="C478" s="6" t="s">
        <v>335</v>
      </c>
      <c r="D478" s="6" t="s">
        <v>119</v>
      </c>
      <c r="E478" s="6"/>
      <c r="F478" s="62">
        <f>F479</f>
        <v>2000</v>
      </c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94"/>
      <c r="X478" s="62">
        <f>X479</f>
        <v>1336</v>
      </c>
      <c r="Y478" s="76">
        <f t="shared" si="53"/>
        <v>66.8</v>
      </c>
      <c r="Z478" s="82"/>
      <c r="AA478" s="120"/>
    </row>
    <row r="479" spans="1:27" s="22" customFormat="1" ht="47.25" outlineLevel="5">
      <c r="A479" s="40" t="s">
        <v>198</v>
      </c>
      <c r="B479" s="33" t="s">
        <v>75</v>
      </c>
      <c r="C479" s="33" t="s">
        <v>335</v>
      </c>
      <c r="D479" s="33" t="s">
        <v>85</v>
      </c>
      <c r="E479" s="33"/>
      <c r="F479" s="63">
        <v>2000</v>
      </c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94"/>
      <c r="X479" s="63">
        <v>1336</v>
      </c>
      <c r="Y479" s="76">
        <f t="shared" si="53"/>
        <v>66.8</v>
      </c>
      <c r="Z479" s="82"/>
      <c r="AA479" s="120"/>
    </row>
    <row r="480" spans="1:27" s="22" customFormat="1" ht="15.75" outlineLevel="5">
      <c r="A480" s="53" t="s">
        <v>77</v>
      </c>
      <c r="B480" s="28" t="s">
        <v>76</v>
      </c>
      <c r="C480" s="28" t="s">
        <v>334</v>
      </c>
      <c r="D480" s="28" t="s">
        <v>5</v>
      </c>
      <c r="E480" s="28"/>
      <c r="F480" s="66">
        <f>F481</f>
        <v>0</v>
      </c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94"/>
      <c r="X480" s="66">
        <f>X481</f>
        <v>0</v>
      </c>
      <c r="Y480" s="76">
        <v>0</v>
      </c>
      <c r="Z480" s="82"/>
      <c r="AA480" s="120"/>
    </row>
    <row r="481" spans="1:27" s="22" customFormat="1" ht="31.5" outlineLevel="5">
      <c r="A481" s="20" t="s">
        <v>133</v>
      </c>
      <c r="B481" s="9" t="s">
        <v>76</v>
      </c>
      <c r="C481" s="9" t="s">
        <v>250</v>
      </c>
      <c r="D481" s="9" t="s">
        <v>5</v>
      </c>
      <c r="E481" s="9"/>
      <c r="F481" s="60">
        <f>F482</f>
        <v>0</v>
      </c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94"/>
      <c r="X481" s="60">
        <f>X482</f>
        <v>0</v>
      </c>
      <c r="Y481" s="76">
        <v>0</v>
      </c>
      <c r="Z481" s="82"/>
      <c r="AA481" s="120"/>
    </row>
    <row r="482" spans="1:27" s="22" customFormat="1" ht="31.5" outlineLevel="5">
      <c r="A482" s="20" t="s">
        <v>135</v>
      </c>
      <c r="B482" s="9" t="s">
        <v>76</v>
      </c>
      <c r="C482" s="9" t="s">
        <v>251</v>
      </c>
      <c r="D482" s="9" t="s">
        <v>5</v>
      </c>
      <c r="E482" s="9"/>
      <c r="F482" s="60">
        <f>F483</f>
        <v>0</v>
      </c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94"/>
      <c r="X482" s="60">
        <f>X483</f>
        <v>0</v>
      </c>
      <c r="Y482" s="76">
        <v>0</v>
      </c>
      <c r="Z482" s="82"/>
      <c r="AA482" s="120"/>
    </row>
    <row r="483" spans="1:27" s="22" customFormat="1" ht="47.25" outlineLevel="5">
      <c r="A483" s="35" t="s">
        <v>184</v>
      </c>
      <c r="B483" s="18" t="s">
        <v>76</v>
      </c>
      <c r="C483" s="18" t="s">
        <v>336</v>
      </c>
      <c r="D483" s="18" t="s">
        <v>5</v>
      </c>
      <c r="E483" s="18"/>
      <c r="F483" s="61">
        <f>F484</f>
        <v>0</v>
      </c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94"/>
      <c r="X483" s="61">
        <f>X484</f>
        <v>0</v>
      </c>
      <c r="Y483" s="76">
        <v>0</v>
      </c>
      <c r="Z483" s="82"/>
      <c r="AA483" s="120"/>
    </row>
    <row r="484" spans="1:27" s="22" customFormat="1" ht="15.75" outlineLevel="5">
      <c r="A484" s="5" t="s">
        <v>95</v>
      </c>
      <c r="B484" s="6" t="s">
        <v>76</v>
      </c>
      <c r="C484" s="6" t="s">
        <v>336</v>
      </c>
      <c r="D484" s="6" t="s">
        <v>96</v>
      </c>
      <c r="E484" s="6"/>
      <c r="F484" s="62">
        <f>F485</f>
        <v>0</v>
      </c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94"/>
      <c r="X484" s="62">
        <f>X485</f>
        <v>0</v>
      </c>
      <c r="Y484" s="76">
        <v>0</v>
      </c>
      <c r="Z484" s="82"/>
      <c r="AA484" s="120"/>
    </row>
    <row r="485" spans="1:27" s="22" customFormat="1" ht="31.5" outlineLevel="5">
      <c r="A485" s="32" t="s">
        <v>97</v>
      </c>
      <c r="B485" s="33" t="s">
        <v>76</v>
      </c>
      <c r="C485" s="33" t="s">
        <v>336</v>
      </c>
      <c r="D485" s="33" t="s">
        <v>98</v>
      </c>
      <c r="E485" s="33"/>
      <c r="F485" s="63">
        <v>0</v>
      </c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94"/>
      <c r="X485" s="63">
        <v>0</v>
      </c>
      <c r="Y485" s="76">
        <v>0</v>
      </c>
      <c r="Z485" s="82"/>
      <c r="AA485" s="120"/>
    </row>
    <row r="486" spans="1:27" s="22" customFormat="1" ht="31.5" outlineLevel="5">
      <c r="A486" s="15" t="s">
        <v>68</v>
      </c>
      <c r="B486" s="16" t="s">
        <v>69</v>
      </c>
      <c r="C486" s="16" t="s">
        <v>334</v>
      </c>
      <c r="D486" s="16" t="s">
        <v>5</v>
      </c>
      <c r="E486" s="16"/>
      <c r="F486" s="59">
        <f>F487</f>
        <v>300</v>
      </c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94"/>
      <c r="X486" s="59">
        <f>X487</f>
        <v>103.765</v>
      </c>
      <c r="Y486" s="76">
        <f t="shared" si="53"/>
        <v>34.58833333333333</v>
      </c>
      <c r="Z486" s="82"/>
      <c r="AA486" s="120"/>
    </row>
    <row r="487" spans="1:27" s="22" customFormat="1" ht="15.75" outlineLevel="5">
      <c r="A487" s="8" t="s">
        <v>30</v>
      </c>
      <c r="B487" s="9" t="s">
        <v>70</v>
      </c>
      <c r="C487" s="9" t="s">
        <v>334</v>
      </c>
      <c r="D487" s="9" t="s">
        <v>5</v>
      </c>
      <c r="E487" s="9"/>
      <c r="F487" s="60">
        <f>F488</f>
        <v>300</v>
      </c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94"/>
      <c r="X487" s="60">
        <f>X488</f>
        <v>103.765</v>
      </c>
      <c r="Y487" s="76">
        <f t="shared" si="53"/>
        <v>34.58833333333333</v>
      </c>
      <c r="Z487" s="82"/>
      <c r="AA487" s="120"/>
    </row>
    <row r="488" spans="1:27" s="22" customFormat="1" ht="31.5" outlineLevel="5">
      <c r="A488" s="20" t="s">
        <v>133</v>
      </c>
      <c r="B488" s="9" t="s">
        <v>70</v>
      </c>
      <c r="C488" s="9" t="s">
        <v>250</v>
      </c>
      <c r="D488" s="9" t="s">
        <v>5</v>
      </c>
      <c r="E488" s="9"/>
      <c r="F488" s="60">
        <f>F489</f>
        <v>300</v>
      </c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94"/>
      <c r="X488" s="60">
        <f>X489</f>
        <v>103.765</v>
      </c>
      <c r="Y488" s="76">
        <f t="shared" si="53"/>
        <v>34.58833333333333</v>
      </c>
      <c r="Z488" s="82"/>
      <c r="AA488" s="120"/>
    </row>
    <row r="489" spans="1:27" s="22" customFormat="1" ht="31.5" outlineLevel="5">
      <c r="A489" s="20" t="s">
        <v>135</v>
      </c>
      <c r="B489" s="9" t="s">
        <v>70</v>
      </c>
      <c r="C489" s="9" t="s">
        <v>251</v>
      </c>
      <c r="D489" s="9" t="s">
        <v>5</v>
      </c>
      <c r="E489" s="9"/>
      <c r="F489" s="60">
        <f>F490</f>
        <v>300</v>
      </c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94"/>
      <c r="X489" s="60">
        <f>X490</f>
        <v>103.765</v>
      </c>
      <c r="Y489" s="76">
        <f t="shared" si="53"/>
        <v>34.58833333333333</v>
      </c>
      <c r="Z489" s="82"/>
      <c r="AA489" s="120"/>
    </row>
    <row r="490" spans="1:27" s="22" customFormat="1" ht="31.5" outlineLevel="5">
      <c r="A490" s="35" t="s">
        <v>185</v>
      </c>
      <c r="B490" s="18" t="s">
        <v>70</v>
      </c>
      <c r="C490" s="18" t="s">
        <v>337</v>
      </c>
      <c r="D490" s="18" t="s">
        <v>5</v>
      </c>
      <c r="E490" s="18"/>
      <c r="F490" s="61">
        <f>F491</f>
        <v>300</v>
      </c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94"/>
      <c r="X490" s="61">
        <f>X491</f>
        <v>103.765</v>
      </c>
      <c r="Y490" s="76">
        <f t="shared" si="53"/>
        <v>34.58833333333333</v>
      </c>
      <c r="Z490" s="82"/>
      <c r="AA490" s="120"/>
    </row>
    <row r="491" spans="1:27" s="22" customFormat="1" ht="15.75" outlineLevel="5">
      <c r="A491" s="68" t="s">
        <v>128</v>
      </c>
      <c r="B491" s="67" t="s">
        <v>70</v>
      </c>
      <c r="C491" s="67" t="s">
        <v>337</v>
      </c>
      <c r="D491" s="67" t="s">
        <v>216</v>
      </c>
      <c r="E491" s="67"/>
      <c r="F491" s="69">
        <v>300</v>
      </c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95"/>
      <c r="X491" s="69">
        <v>103.765</v>
      </c>
      <c r="Y491" s="76">
        <f t="shared" si="53"/>
        <v>34.58833333333333</v>
      </c>
      <c r="Z491" s="82"/>
      <c r="AA491" s="120"/>
    </row>
    <row r="492" spans="1:27" s="22" customFormat="1" ht="48" customHeight="1" outlineLevel="5">
      <c r="A492" s="15" t="s">
        <v>80</v>
      </c>
      <c r="B492" s="16" t="s">
        <v>79</v>
      </c>
      <c r="C492" s="16" t="s">
        <v>334</v>
      </c>
      <c r="D492" s="16" t="s">
        <v>5</v>
      </c>
      <c r="E492" s="16"/>
      <c r="F492" s="59">
        <f aca="true" t="shared" si="54" ref="F492:F500">F493</f>
        <v>21210</v>
      </c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X492" s="59">
        <f aca="true" t="shared" si="55" ref="X492:X500">X493</f>
        <v>10604.997</v>
      </c>
      <c r="Y492" s="76">
        <f t="shared" si="53"/>
        <v>49.99998585572843</v>
      </c>
      <c r="Z492" s="82"/>
      <c r="AA492" s="120"/>
    </row>
    <row r="493" spans="1:27" s="22" customFormat="1" ht="47.25" outlineLevel="5">
      <c r="A493" s="20" t="s">
        <v>82</v>
      </c>
      <c r="B493" s="9" t="s">
        <v>81</v>
      </c>
      <c r="C493" s="9" t="s">
        <v>334</v>
      </c>
      <c r="D493" s="9" t="s">
        <v>5</v>
      </c>
      <c r="E493" s="9"/>
      <c r="F493" s="60">
        <f t="shared" si="54"/>
        <v>21210</v>
      </c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X493" s="60">
        <f t="shared" si="55"/>
        <v>10604.997</v>
      </c>
      <c r="Y493" s="76">
        <f t="shared" si="53"/>
        <v>49.99998585572843</v>
      </c>
      <c r="Z493" s="82"/>
      <c r="AA493" s="120"/>
    </row>
    <row r="494" spans="1:27" s="22" customFormat="1" ht="31.5" outlineLevel="5">
      <c r="A494" s="20" t="s">
        <v>133</v>
      </c>
      <c r="B494" s="9" t="s">
        <v>81</v>
      </c>
      <c r="C494" s="9" t="s">
        <v>250</v>
      </c>
      <c r="D494" s="9" t="s">
        <v>5</v>
      </c>
      <c r="E494" s="9"/>
      <c r="F494" s="60">
        <f t="shared" si="54"/>
        <v>21210</v>
      </c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X494" s="60">
        <f t="shared" si="55"/>
        <v>10604.997</v>
      </c>
      <c r="Y494" s="76">
        <f t="shared" si="53"/>
        <v>49.99998585572843</v>
      </c>
      <c r="Z494" s="82"/>
      <c r="AA494" s="120"/>
    </row>
    <row r="495" spans="1:27" s="22" customFormat="1" ht="31.5" outlineLevel="5">
      <c r="A495" s="20" t="s">
        <v>135</v>
      </c>
      <c r="B495" s="9" t="s">
        <v>81</v>
      </c>
      <c r="C495" s="9" t="s">
        <v>251</v>
      </c>
      <c r="D495" s="9" t="s">
        <v>5</v>
      </c>
      <c r="E495" s="9"/>
      <c r="F495" s="60">
        <f>F496+F499</f>
        <v>21210</v>
      </c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X495" s="60">
        <f>X496+X499</f>
        <v>10604.997</v>
      </c>
      <c r="Y495" s="76">
        <f t="shared" si="53"/>
        <v>49.99998585572843</v>
      </c>
      <c r="Z495" s="82"/>
      <c r="AA495" s="120"/>
    </row>
    <row r="496" spans="1:27" s="22" customFormat="1" ht="47.25" outlineLevel="5">
      <c r="A496" s="5" t="s">
        <v>186</v>
      </c>
      <c r="B496" s="6" t="s">
        <v>81</v>
      </c>
      <c r="C496" s="6" t="s">
        <v>338</v>
      </c>
      <c r="D496" s="6" t="s">
        <v>5</v>
      </c>
      <c r="E496" s="6"/>
      <c r="F496" s="62">
        <f t="shared" si="54"/>
        <v>3151.866</v>
      </c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X496" s="62">
        <f t="shared" si="55"/>
        <v>1575.93</v>
      </c>
      <c r="Y496" s="76">
        <f t="shared" si="53"/>
        <v>49.9999048182886</v>
      </c>
      <c r="Z496" s="82"/>
      <c r="AA496" s="120"/>
    </row>
    <row r="497" spans="1:27" s="22" customFormat="1" ht="15.75" outlineLevel="5">
      <c r="A497" s="5" t="s">
        <v>131</v>
      </c>
      <c r="B497" s="6" t="s">
        <v>81</v>
      </c>
      <c r="C497" s="6" t="s">
        <v>338</v>
      </c>
      <c r="D497" s="6" t="s">
        <v>132</v>
      </c>
      <c r="E497" s="6"/>
      <c r="F497" s="62">
        <f t="shared" si="54"/>
        <v>3151.866</v>
      </c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X497" s="62">
        <f t="shared" si="55"/>
        <v>1575.93</v>
      </c>
      <c r="Y497" s="76">
        <f t="shared" si="53"/>
        <v>49.9999048182886</v>
      </c>
      <c r="Z497" s="82"/>
      <c r="AA497" s="120"/>
    </row>
    <row r="498" spans="1:27" s="22" customFormat="1" ht="15.75" outlineLevel="5">
      <c r="A498" s="32" t="s">
        <v>129</v>
      </c>
      <c r="B498" s="33" t="s">
        <v>81</v>
      </c>
      <c r="C498" s="33" t="s">
        <v>338</v>
      </c>
      <c r="D498" s="33" t="s">
        <v>130</v>
      </c>
      <c r="E498" s="33"/>
      <c r="F498" s="63">
        <v>3151.866</v>
      </c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X498" s="63">
        <v>1575.93</v>
      </c>
      <c r="Y498" s="76">
        <f t="shared" si="53"/>
        <v>49.9999048182886</v>
      </c>
      <c r="Z498" s="82"/>
      <c r="AA498" s="120"/>
    </row>
    <row r="499" spans="1:27" s="22" customFormat="1" ht="47.25" outlineLevel="5">
      <c r="A499" s="5" t="s">
        <v>399</v>
      </c>
      <c r="B499" s="6" t="s">
        <v>81</v>
      </c>
      <c r="C499" s="6" t="s">
        <v>395</v>
      </c>
      <c r="D499" s="6" t="s">
        <v>5</v>
      </c>
      <c r="E499" s="6"/>
      <c r="F499" s="62">
        <f t="shared" si="54"/>
        <v>18058.134</v>
      </c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X499" s="62">
        <f t="shared" si="55"/>
        <v>9029.067</v>
      </c>
      <c r="Y499" s="76">
        <f t="shared" si="53"/>
        <v>50</v>
      </c>
      <c r="Z499" s="82"/>
      <c r="AA499" s="120"/>
    </row>
    <row r="500" spans="1:27" s="22" customFormat="1" ht="15.75" outlineLevel="5">
      <c r="A500" s="5" t="s">
        <v>131</v>
      </c>
      <c r="B500" s="6" t="s">
        <v>81</v>
      </c>
      <c r="C500" s="6" t="s">
        <v>395</v>
      </c>
      <c r="D500" s="6" t="s">
        <v>132</v>
      </c>
      <c r="E500" s="6"/>
      <c r="F500" s="62">
        <f t="shared" si="54"/>
        <v>18058.134</v>
      </c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X500" s="62">
        <f t="shared" si="55"/>
        <v>9029.067</v>
      </c>
      <c r="Y500" s="76">
        <f t="shared" si="53"/>
        <v>50</v>
      </c>
      <c r="Z500" s="82"/>
      <c r="AA500" s="120"/>
    </row>
    <row r="501" spans="1:27" s="22" customFormat="1" ht="15.75" outlineLevel="5">
      <c r="A501" s="32" t="s">
        <v>129</v>
      </c>
      <c r="B501" s="33" t="s">
        <v>81</v>
      </c>
      <c r="C501" s="33" t="s">
        <v>395</v>
      </c>
      <c r="D501" s="33" t="s">
        <v>130</v>
      </c>
      <c r="E501" s="33"/>
      <c r="F501" s="63">
        <v>18058.134</v>
      </c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X501" s="63">
        <v>9029.067</v>
      </c>
      <c r="Y501" s="76">
        <f t="shared" si="53"/>
        <v>50</v>
      </c>
      <c r="Z501" s="82"/>
      <c r="AA501" s="120"/>
    </row>
    <row r="502" spans="1:25" ht="18.75">
      <c r="A502" s="135" t="s">
        <v>24</v>
      </c>
      <c r="B502" s="135"/>
      <c r="C502" s="135"/>
      <c r="D502" s="135"/>
      <c r="E502" s="135"/>
      <c r="F502" s="73">
        <f>F10+F178+F185+F233+F281+F406+F172+F435+F462+F473+F486+F492</f>
        <v>637366.9940999999</v>
      </c>
      <c r="G502" s="11" t="e">
        <f>#REF!+G435+#REF!+G406+G281+G233+G185+G178+G10</f>
        <v>#REF!</v>
      </c>
      <c r="H502" s="11" t="e">
        <f>#REF!+H435+#REF!+H406+H281+H233+H185+H178+H10</f>
        <v>#REF!</v>
      </c>
      <c r="I502" s="11" t="e">
        <f>#REF!+I435+#REF!+I406+I281+I233+I185+I178+I10</f>
        <v>#REF!</v>
      </c>
      <c r="J502" s="11" t="e">
        <f>#REF!+J435+#REF!+J406+J281+J233+J185+J178+J10</f>
        <v>#REF!</v>
      </c>
      <c r="K502" s="11" t="e">
        <f>#REF!+K435+#REF!+K406+K281+K233+K185+K178+K10</f>
        <v>#REF!</v>
      </c>
      <c r="L502" s="11" t="e">
        <f>#REF!+L435+#REF!+L406+L281+L233+L185+L178+L10</f>
        <v>#REF!</v>
      </c>
      <c r="M502" s="11" t="e">
        <f>#REF!+M435+#REF!+M406+M281+M233+M185+M178+M10</f>
        <v>#REF!</v>
      </c>
      <c r="N502" s="11" t="e">
        <f>#REF!+N435+#REF!+N406+N281+N233+N185+N178+N10</f>
        <v>#REF!</v>
      </c>
      <c r="O502" s="11" t="e">
        <f>#REF!+O435+#REF!+O406+O281+O233+O185+O178+O10</f>
        <v>#REF!</v>
      </c>
      <c r="P502" s="11" t="e">
        <f>#REF!+P435+#REF!+P406+P281+P233+P185+P178+P10</f>
        <v>#REF!</v>
      </c>
      <c r="Q502" s="11" t="e">
        <f>#REF!+Q435+#REF!+Q406+Q281+Q233+Q185+Q178+Q10</f>
        <v>#REF!</v>
      </c>
      <c r="R502" s="11" t="e">
        <f>#REF!+R435+#REF!+R406+R281+R233+R185+R178+R10</f>
        <v>#REF!</v>
      </c>
      <c r="S502" s="11" t="e">
        <f>#REF!+S435+#REF!+S406+S281+S233+S185+S178+S10</f>
        <v>#REF!</v>
      </c>
      <c r="T502" s="11" t="e">
        <f>#REF!+T435+#REF!+T406+T281+T233+T185+T178+T10</f>
        <v>#REF!</v>
      </c>
      <c r="U502" s="11" t="e">
        <f>#REF!+U435+#REF!+U406+U281+U233+U185+U178+U10</f>
        <v>#REF!</v>
      </c>
      <c r="V502" s="11" t="e">
        <f>#REF!+V435+#REF!+V406+V281+V233+V185+V178+V10</f>
        <v>#REF!</v>
      </c>
      <c r="X502" s="73">
        <f>X10+X178+X185+X233+X281+X406+X172+X435+X462+X473+X486+X492+0.002</f>
        <v>342200.196</v>
      </c>
      <c r="Y502" s="70"/>
    </row>
    <row r="503" spans="1:22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3"/>
      <c r="V504" s="3"/>
    </row>
  </sheetData>
  <sheetProtection/>
  <autoFilter ref="A9:F502"/>
  <mergeCells count="7">
    <mergeCell ref="A6:V6"/>
    <mergeCell ref="A504:T504"/>
    <mergeCell ref="A502:E502"/>
    <mergeCell ref="A7:V7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2018-09-27T21:46:50Z</cp:lastPrinted>
  <dcterms:created xsi:type="dcterms:W3CDTF">2008-11-11T04:53:42Z</dcterms:created>
  <dcterms:modified xsi:type="dcterms:W3CDTF">2018-09-27T21:47:09Z</dcterms:modified>
  <cp:category/>
  <cp:version/>
  <cp:contentType/>
  <cp:contentStatus/>
</cp:coreProperties>
</file>